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pivotCache/pivotCacheDefinition23.xml" ContentType="application/vnd.openxmlformats-officedocument.spreadsheetml.pivotCacheDefinition+xml"/>
  <Override PartName="/xl/pivotCache/pivotCacheDefinition24.xml" ContentType="application/vnd.openxmlformats-officedocument.spreadsheetml.pivotCacheDefinition+xml"/>
  <Override PartName="/xl/pivotCache/pivotCacheDefinition25.xml" ContentType="application/vnd.openxmlformats-officedocument.spreadsheetml.pivotCacheDefinition+xml"/>
  <Override PartName="/xl/pivotCache/pivotCacheDefinition26.xml" ContentType="application/vnd.openxmlformats-officedocument.spreadsheetml.pivotCacheDefinition+xml"/>
  <Override PartName="/xl/pivotCache/pivotCacheDefinition27.xml" ContentType="application/vnd.openxmlformats-officedocument.spreadsheetml.pivotCacheDefinition+xml"/>
  <Override PartName="/xl/pivotCache/pivotCacheDefinition28.xml" ContentType="application/vnd.openxmlformats-officedocument.spreadsheetml.pivotCacheDefinition+xml"/>
  <Override PartName="/xl/pivotCache/pivotCacheDefinition29.xml" ContentType="application/vnd.openxmlformats-officedocument.spreadsheetml.pivotCacheDefinition+xml"/>
  <Override PartName="/xl/pivotCache/pivotCacheDefinition30.xml" ContentType="application/vnd.openxmlformats-officedocument.spreadsheetml.pivotCacheDefinition+xml"/>
  <Override PartName="/xl/pivotCache/pivotCacheDefinition31.xml" ContentType="application/vnd.openxmlformats-officedocument.spreadsheetml.pivotCacheDefinition+xml"/>
  <Override PartName="/xl/pivotCache/pivotCacheDefinition32.xml" ContentType="application/vnd.openxmlformats-officedocument.spreadsheetml.pivotCacheDefinition+xml"/>
  <Override PartName="/xl/pivotCache/pivotCacheDefinition33.xml" ContentType="application/vnd.openxmlformats-officedocument.spreadsheetml.pivotCacheDefinition+xml"/>
  <Override PartName="/xl/pivotCache/pivotCacheDefinition34.xml" ContentType="application/vnd.openxmlformats-officedocument.spreadsheetml.pivotCacheDefinition+xml"/>
  <Override PartName="/xl/pivotCache/pivotCacheDefinition35.xml" ContentType="application/vnd.openxmlformats-officedocument.spreadsheetml.pivotCacheDefinition+xml"/>
  <Override PartName="/xl/pivotCache/pivotCacheDefinition36.xml" ContentType="application/vnd.openxmlformats-officedocument.spreadsheetml.pivotCacheDefinition+xml"/>
  <Override PartName="/xl/pivotCache/pivotCacheDefinition37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38.xml" ContentType="application/vnd.openxmlformats-officedocument.spreadsheetml.pivotCacheDefinition+xml"/>
  <Override PartName="/xl/pivotCache/pivotCacheDefinition39.xml" ContentType="application/vnd.openxmlformats-officedocument.spreadsheetml.pivotCacheDefinition+xml"/>
  <Override PartName="/xl/pivotCache/pivotCacheDefinition40.xml" ContentType="application/vnd.openxmlformats-officedocument.spreadsheetml.pivotCacheDefinition+xml"/>
  <Override PartName="/xl/pivotCache/pivotCacheDefinition41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slicers/slicer2.xml" ContentType="application/vnd.ms-excel.slicer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6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slicers/slicer3.xml" ContentType="application/vnd.ms-excel.slicer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0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1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2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3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4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7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slicers/slicer4.xml" ContentType="application/vnd.ms-excel.slicer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drawings/drawing30.xml" ContentType="application/vnd.openxmlformats-officedocument.drawing+xml"/>
  <Override PartName="/xl/slicers/slicer5.xml" ContentType="application/vnd.ms-excel.slicer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drawings/drawing31.xml" ContentType="application/vnd.openxmlformats-officedocument.drawing+xml"/>
  <Override PartName="/xl/slicers/slicer6.xml" ContentType="application/vnd.ms-excel.slicer+xml"/>
  <Override PartName="/xl/drawings/drawing32.xml" ContentType="application/vnd.openxmlformats-officedocument.drawing+xml"/>
  <Override PartName="/xl/slicers/slicer7.xml" ContentType="application/vnd.ms-excel.slicer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30.xml" ContentType="application/vnd.openxmlformats-officedocument.spreadsheetml.pivotTable+xml"/>
  <Override PartName="/xl/pivotTables/pivotTable31.xml" ContentType="application/vnd.openxmlformats-officedocument.spreadsheetml.pivotTable+xml"/>
  <Override PartName="/xl/pivotTables/pivotTable32.xml" ContentType="application/vnd.openxmlformats-officedocument.spreadsheetml.pivotTable+xml"/>
  <Override PartName="/xl/pivotTables/pivotTable33.xml" ContentType="application/vnd.openxmlformats-officedocument.spreadsheetml.pivotTable+xml"/>
  <Override PartName="/xl/drawings/drawing33.xml" ContentType="application/vnd.openxmlformats-officedocument.drawing+xml"/>
  <Override PartName="/xl/slicers/slicer8.xml" ContentType="application/vnd.ms-excel.slicer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pivotTables/pivotTable34.xml" ContentType="application/vnd.openxmlformats-officedocument.spreadsheetml.pivotTable+xml"/>
  <Override PartName="/xl/pivotTables/pivotTable35.xml" ContentType="application/vnd.openxmlformats-officedocument.spreadsheetml.pivotTable+xml"/>
  <Override PartName="/xl/pivotTables/pivotTable36.xml" ContentType="application/vnd.openxmlformats-officedocument.spreadsheetml.pivotTable+xml"/>
  <Override PartName="/xl/pivotTables/pivotTable37.xml" ContentType="application/vnd.openxmlformats-officedocument.spreadsheetml.pivotTable+xml"/>
  <Override PartName="/xl/pivotTables/pivotTable38.xml" ContentType="application/vnd.openxmlformats-officedocument.spreadsheetml.pivotTable+xml"/>
  <Override PartName="/xl/pivotTables/pivotTable39.xml" ContentType="application/vnd.openxmlformats-officedocument.spreadsheetml.pivotTable+xml"/>
  <Override PartName="/xl/pivotTables/pivotTable40.xml" ContentType="application/vnd.openxmlformats-officedocument.spreadsheetml.pivotTable+xml"/>
  <Override PartName="/xl/pivotTables/pivotTable41.xml" ContentType="application/vnd.openxmlformats-officedocument.spreadsheetml.pivotTable+xml"/>
  <Override PartName="/xl/pivotTables/pivotTable42.xml" ContentType="application/vnd.openxmlformats-officedocument.spreadsheetml.pivotTable+xml"/>
  <Override PartName="/xl/pivotTables/pivotTable43.xml" ContentType="application/vnd.openxmlformats-officedocument.spreadsheetml.pivotTable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pivotTables/pivotTable44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ohan\OneDrive\Statistikk\Melk\2024\Trøndelag 1995_2024\"/>
    </mc:Choice>
  </mc:AlternateContent>
  <xr:revisionPtr revIDLastSave="0" documentId="13_ncr:1_{240079F7-3F1E-451B-B3D5-992D703CC196}" xr6:coauthVersionLast="47" xr6:coauthVersionMax="47" xr10:uidLastSave="{00000000-0000-0000-0000-000000000000}"/>
  <workbookProtection workbookAlgorithmName="SHA-512" workbookHashValue="Vnjn0lOzoYFiEp2Y75ilnsmMIHoBAPsn73Wv2WdzACEgpk2VGpJ8CG2JhpzsD1AuzJ8MT1UHC7vhBYT8dWq0Og==" workbookSaltValue="6hXnmfEeyQXQaGCCDmXaNg==" workbookSpinCount="100000" lockStructure="1"/>
  <bookViews>
    <workbookView xWindow="-120" yWindow="-120" windowWidth="38640" windowHeight="21120" tabRatio="723" activeTab="2" xr2:uid="{E78E69B9-65CA-4FFB-8574-5368CDBB0956}"/>
  </bookViews>
  <sheets>
    <sheet name="Om talla" sheetId="44" r:id="rId1"/>
    <sheet name="Rangering_2" sheetId="35" state="hidden" r:id="rId2"/>
    <sheet name="Kommunene" sheetId="54" r:id="rId3"/>
    <sheet name="Regionene" sheetId="40" r:id="rId4"/>
    <sheet name="Utvikling" sheetId="46" r:id="rId5"/>
    <sheet name="Endr_1995-2024" sheetId="53" r:id="rId6"/>
    <sheet name="Ant_prod" sheetId="50" r:id="rId7"/>
    <sheet name="PD Rang" sheetId="34" state="hidden" r:id="rId8"/>
    <sheet name="P_Ant.prod" sheetId="26" state="hidden" r:id="rId9"/>
    <sheet name="Leveranse" sheetId="51" r:id="rId10"/>
    <sheet name="P_leveranse" sheetId="27" state="hidden" r:id="rId11"/>
    <sheet name="Gj.snitt" sheetId="52" state="hidden" r:id="rId12"/>
    <sheet name="P_gj.snitt" sheetId="30" state="hidden" r:id="rId13"/>
    <sheet name="D regionene" sheetId="37" state="hidden" r:id="rId14"/>
    <sheet name="D_utvikling" sheetId="47" state="hidden" r:id="rId15"/>
    <sheet name="P_endr_95- 24" sheetId="48" state="hidden" r:id="rId16"/>
    <sheet name="Ny_base_1995_2021" sheetId="21" state="hidden" r:id="rId17"/>
  </sheets>
  <definedNames>
    <definedName name="Slicer_kommune">#N/A</definedName>
    <definedName name="Slicer_kommune1">#N/A</definedName>
    <definedName name="Slicer_kommune2">#N/A</definedName>
    <definedName name="Slicer_kommune3">#N/A</definedName>
    <definedName name="Slicer_Region">#N/A</definedName>
    <definedName name="Slicer_Region1">#N/A</definedName>
    <definedName name="Slicer_Region2">#N/A</definedName>
    <definedName name="Slicer_Region3">#N/A</definedName>
    <definedName name="Slicer_Region4">#N/A</definedName>
    <definedName name="Slicer_Region5">#N/A</definedName>
    <definedName name="Slicer_år">#N/A</definedName>
  </definedNames>
  <calcPr calcId="191029"/>
  <pivotCaches>
    <pivotCache cacheId="644" r:id="rId18"/>
    <pivotCache cacheId="647" r:id="rId19"/>
    <pivotCache cacheId="650" r:id="rId20"/>
    <pivotCache cacheId="653" r:id="rId21"/>
    <pivotCache cacheId="656" r:id="rId22"/>
    <pivotCache cacheId="659" r:id="rId23"/>
    <pivotCache cacheId="663" r:id="rId24"/>
    <pivotCache cacheId="666" r:id="rId25"/>
    <pivotCache cacheId="669" r:id="rId26"/>
    <pivotCache cacheId="672" r:id="rId27"/>
    <pivotCache cacheId="675" r:id="rId28"/>
    <pivotCache cacheId="678" r:id="rId29"/>
    <pivotCache cacheId="682" r:id="rId30"/>
    <pivotCache cacheId="685" r:id="rId31"/>
    <pivotCache cacheId="688" r:id="rId32"/>
    <pivotCache cacheId="691" r:id="rId33"/>
    <pivotCache cacheId="694" r:id="rId34"/>
    <pivotCache cacheId="697" r:id="rId35"/>
    <pivotCache cacheId="700" r:id="rId36"/>
    <pivotCache cacheId="703" r:id="rId37"/>
    <pivotCache cacheId="706" r:id="rId38"/>
    <pivotCache cacheId="709" r:id="rId39"/>
    <pivotCache cacheId="712" r:id="rId40"/>
    <pivotCache cacheId="715" r:id="rId41"/>
    <pivotCache cacheId="718" r:id="rId42"/>
    <pivotCache cacheId="721" r:id="rId43"/>
    <pivotCache cacheId="724" r:id="rId44"/>
    <pivotCache cacheId="727" r:id="rId45"/>
    <pivotCache cacheId="730" r:id="rId46"/>
    <pivotCache cacheId="733" r:id="rId47"/>
    <pivotCache cacheId="736" r:id="rId48"/>
    <pivotCache cacheId="739" r:id="rId49"/>
    <pivotCache cacheId="742" r:id="rId50"/>
    <pivotCache cacheId="746" r:id="rId51"/>
    <pivotCache cacheId="749" r:id="rId52"/>
    <pivotCache cacheId="752" r:id="rId53"/>
    <pivotCache cacheId="758" r:id="rId54"/>
  </pivotCaches>
  <extLst>
    <ext xmlns:x14="http://schemas.microsoft.com/office/spreadsheetml/2009/9/main" uri="{876F7934-8845-4945-9796-88D515C7AA90}">
      <x14:pivotCaches>
        <pivotCache cacheId="643" r:id="rId55"/>
        <pivotCache cacheId="662" r:id="rId56"/>
        <pivotCache cacheId="681" r:id="rId57"/>
        <pivotCache cacheId="745" r:id="rId58"/>
      </x14:pivotCaches>
    </ext>
    <ext xmlns:x14="http://schemas.microsoft.com/office/spreadsheetml/2009/9/main" uri="{BBE1A952-AA13-448e-AADC-164F8A28A991}">
      <x14:slicerCaches>
        <x14:slicerCache r:id="rId59"/>
        <x14:slicerCache r:id="rId60"/>
        <x14:slicerCache r:id="rId61"/>
        <x14:slicerCache r:id="rId62"/>
        <x14:slicerCache r:id="rId63"/>
        <x14:slicerCache r:id="rId64"/>
        <x14:slicerCache r:id="rId65"/>
        <x14:slicerCache r:id="rId66"/>
        <x14:slicerCache r:id="rId67"/>
        <x14:slicerCache r:id="rId68"/>
        <x14:slicerCache r:id="rId6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_base_c75426f4-0fc1-443e-a075-dddce9566c58" name="Tab_base" connection="Spørring - Tab_base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7" i="51" l="1"/>
  <c r="AF7" i="51"/>
  <c r="AE8" i="51"/>
  <c r="AF8" i="51"/>
  <c r="AE9" i="51"/>
  <c r="AF9" i="51"/>
  <c r="AE10" i="51"/>
  <c r="AF10" i="51"/>
  <c r="AE11" i="51"/>
  <c r="AF11" i="51"/>
  <c r="AE12" i="51"/>
  <c r="AF12" i="51"/>
  <c r="AE13" i="51"/>
  <c r="AF13" i="51"/>
  <c r="AE14" i="51"/>
  <c r="AF14" i="51"/>
  <c r="AE15" i="51"/>
  <c r="AF15" i="51"/>
  <c r="AE16" i="51"/>
  <c r="AF16" i="51"/>
  <c r="AE17" i="51"/>
  <c r="AF17" i="51"/>
  <c r="AE18" i="51"/>
  <c r="AF18" i="51"/>
  <c r="AE19" i="51"/>
  <c r="AF19" i="51"/>
  <c r="AE20" i="51"/>
  <c r="AF20" i="51"/>
  <c r="AE21" i="51"/>
  <c r="AF21" i="51"/>
  <c r="AE22" i="51"/>
  <c r="AF22" i="51"/>
  <c r="AE23" i="51"/>
  <c r="AF23" i="51"/>
  <c r="AE24" i="51"/>
  <c r="AF24" i="51"/>
  <c r="AE25" i="51"/>
  <c r="AF25" i="51"/>
  <c r="AE26" i="51"/>
  <c r="AF26" i="51"/>
  <c r="AE27" i="51"/>
  <c r="AF27" i="51"/>
  <c r="AE28" i="51"/>
  <c r="AF28" i="51"/>
  <c r="AE29" i="51"/>
  <c r="AF29" i="51"/>
  <c r="AE30" i="51"/>
  <c r="AF30" i="51"/>
  <c r="AE31" i="51"/>
  <c r="AF31" i="51"/>
  <c r="AE32" i="51"/>
  <c r="AF32" i="51"/>
  <c r="AE33" i="51"/>
  <c r="AF33" i="51"/>
  <c r="AE34" i="51"/>
  <c r="AF34" i="51"/>
  <c r="AE35" i="51"/>
  <c r="AF35" i="51"/>
  <c r="AE36" i="51"/>
  <c r="AF36" i="51"/>
  <c r="AE37" i="51"/>
  <c r="AF37" i="51"/>
  <c r="AE38" i="51"/>
  <c r="AF38" i="51"/>
  <c r="AE39" i="51"/>
  <c r="AF39" i="51"/>
  <c r="AE40" i="51"/>
  <c r="AF40" i="51"/>
  <c r="AE41" i="51"/>
  <c r="AF41" i="51"/>
  <c r="AE42" i="51"/>
  <c r="AF42" i="51"/>
  <c r="AE43" i="51"/>
  <c r="AF43" i="51"/>
  <c r="AE44" i="51"/>
  <c r="AF44" i="51"/>
  <c r="AE5" i="51"/>
  <c r="AF5" i="51"/>
  <c r="AF6" i="51"/>
  <c r="AE6" i="51"/>
  <c r="AE7" i="50"/>
  <c r="AF7" i="50"/>
  <c r="AE8" i="50"/>
  <c r="AF8" i="50"/>
  <c r="AE9" i="50"/>
  <c r="AF9" i="50"/>
  <c r="AE10" i="50"/>
  <c r="AF10" i="50"/>
  <c r="AE11" i="50"/>
  <c r="AF11" i="50"/>
  <c r="AE12" i="50"/>
  <c r="AF12" i="50"/>
  <c r="AE13" i="50"/>
  <c r="AF13" i="50"/>
  <c r="AE14" i="50"/>
  <c r="AF14" i="50"/>
  <c r="AE15" i="50"/>
  <c r="AF15" i="50"/>
  <c r="AE16" i="50"/>
  <c r="AF16" i="50"/>
  <c r="AE17" i="50"/>
  <c r="AF17" i="50"/>
  <c r="AE18" i="50"/>
  <c r="AF18" i="50"/>
  <c r="AE19" i="50"/>
  <c r="AF19" i="50"/>
  <c r="AE20" i="50"/>
  <c r="AF20" i="50"/>
  <c r="AE21" i="50"/>
  <c r="AF21" i="50"/>
  <c r="AE22" i="50"/>
  <c r="AF22" i="50"/>
  <c r="AE23" i="50"/>
  <c r="AF23" i="50"/>
  <c r="AE24" i="50"/>
  <c r="AF24" i="50"/>
  <c r="AE25" i="50"/>
  <c r="AF25" i="50"/>
  <c r="AE26" i="50"/>
  <c r="AF26" i="50"/>
  <c r="AE27" i="50"/>
  <c r="AF27" i="50"/>
  <c r="AE28" i="50"/>
  <c r="AF28" i="50"/>
  <c r="AE29" i="50"/>
  <c r="AF29" i="50"/>
  <c r="AE30" i="50"/>
  <c r="AF30" i="50"/>
  <c r="AE31" i="50"/>
  <c r="AF31" i="50"/>
  <c r="AE32" i="50"/>
  <c r="AF32" i="50"/>
  <c r="AE33" i="50"/>
  <c r="AF33" i="50"/>
  <c r="AE34" i="50"/>
  <c r="AF34" i="50"/>
  <c r="AE35" i="50"/>
  <c r="AF35" i="50"/>
  <c r="AE36" i="50"/>
  <c r="AF36" i="50"/>
  <c r="AE37" i="50"/>
  <c r="AF37" i="50"/>
  <c r="AE38" i="50"/>
  <c r="AF38" i="50"/>
  <c r="AE39" i="50"/>
  <c r="AF39" i="50"/>
  <c r="AE40" i="50"/>
  <c r="AF40" i="50"/>
  <c r="AE41" i="50"/>
  <c r="AF41" i="50"/>
  <c r="AE42" i="50"/>
  <c r="AF42" i="50"/>
  <c r="AE43" i="50"/>
  <c r="AF43" i="50"/>
  <c r="AE44" i="50"/>
  <c r="AF44" i="50"/>
  <c r="AD5" i="50"/>
  <c r="AE5" i="50"/>
  <c r="AF5" i="50"/>
  <c r="AE6" i="50"/>
  <c r="AF6" i="50"/>
  <c r="AD6" i="50"/>
  <c r="AD7" i="50"/>
  <c r="AD8" i="50"/>
  <c r="AD9" i="50"/>
  <c r="AD10" i="50"/>
  <c r="AD11" i="50"/>
  <c r="AD12" i="50"/>
  <c r="AD13" i="50"/>
  <c r="AD14" i="50"/>
  <c r="AD15" i="50"/>
  <c r="AD16" i="50"/>
  <c r="AD17" i="50"/>
  <c r="AD18" i="50"/>
  <c r="AD19" i="50"/>
  <c r="AD20" i="50"/>
  <c r="AD21" i="50"/>
  <c r="AD22" i="50"/>
  <c r="AD23" i="50"/>
  <c r="AD24" i="50"/>
  <c r="AD25" i="50"/>
  <c r="AD26" i="50"/>
  <c r="AD27" i="50"/>
  <c r="AD28" i="50"/>
  <c r="AD29" i="50"/>
  <c r="AD30" i="50"/>
  <c r="AD31" i="50"/>
  <c r="AD32" i="50"/>
  <c r="AD33" i="50"/>
  <c r="AD34" i="50"/>
  <c r="AD35" i="50"/>
  <c r="AD36" i="50"/>
  <c r="AD37" i="50"/>
  <c r="AD38" i="50"/>
  <c r="AD39" i="50"/>
  <c r="AD40" i="50"/>
  <c r="AD41" i="50"/>
  <c r="AD42" i="50"/>
  <c r="AD43" i="50"/>
  <c r="AD44" i="50"/>
  <c r="AT53" i="47"/>
  <c r="AU53" i="47"/>
  <c r="AV53" i="47"/>
  <c r="AT54" i="47"/>
  <c r="AU54" i="47"/>
  <c r="AV54" i="47"/>
  <c r="AA53" i="47"/>
  <c r="AB53" i="47"/>
  <c r="AE53" i="47"/>
  <c r="AH53" i="47"/>
  <c r="AA54" i="47"/>
  <c r="AB54" i="47"/>
  <c r="AE54" i="47"/>
  <c r="AH54" i="47"/>
  <c r="L53" i="47"/>
  <c r="M53" i="47"/>
  <c r="O53" i="47"/>
  <c r="L54" i="47"/>
  <c r="M54" i="47"/>
  <c r="O54" i="47"/>
  <c r="S104" i="40"/>
  <c r="T104" i="40"/>
  <c r="U104" i="40"/>
  <c r="V104" i="40"/>
  <c r="W104" i="40"/>
  <c r="X104" i="40"/>
  <c r="Y104" i="40"/>
  <c r="Z104" i="40"/>
  <c r="S105" i="40"/>
  <c r="T105" i="40"/>
  <c r="U105" i="40"/>
  <c r="V105" i="40"/>
  <c r="W105" i="40"/>
  <c r="X105" i="40"/>
  <c r="Y105" i="40"/>
  <c r="Z105" i="40"/>
  <c r="S70" i="40"/>
  <c r="T70" i="40"/>
  <c r="U70" i="40"/>
  <c r="V70" i="40"/>
  <c r="W70" i="40"/>
  <c r="X70" i="40"/>
  <c r="Y70" i="40"/>
  <c r="Z70" i="40"/>
  <c r="S71" i="40"/>
  <c r="T71" i="40"/>
  <c r="U71" i="40"/>
  <c r="V71" i="40"/>
  <c r="W71" i="40"/>
  <c r="X71" i="40"/>
  <c r="Y71" i="40"/>
  <c r="Z71" i="40"/>
  <c r="B70" i="40"/>
  <c r="C70" i="40"/>
  <c r="D70" i="40"/>
  <c r="E70" i="40"/>
  <c r="F70" i="40"/>
  <c r="G70" i="40"/>
  <c r="H70" i="40"/>
  <c r="I70" i="40"/>
  <c r="B71" i="40"/>
  <c r="C71" i="40"/>
  <c r="D71" i="40"/>
  <c r="E71" i="40"/>
  <c r="F71" i="40"/>
  <c r="G71" i="40"/>
  <c r="H71" i="40"/>
  <c r="I71" i="40"/>
  <c r="S36" i="40"/>
  <c r="T36" i="40"/>
  <c r="U36" i="40"/>
  <c r="V36" i="40"/>
  <c r="W36" i="40"/>
  <c r="X36" i="40"/>
  <c r="Y36" i="40"/>
  <c r="Z36" i="40"/>
  <c r="S37" i="40"/>
  <c r="T37" i="40"/>
  <c r="U37" i="40"/>
  <c r="V37" i="40"/>
  <c r="W37" i="40"/>
  <c r="X37" i="40"/>
  <c r="Y37" i="40"/>
  <c r="Z37" i="40"/>
  <c r="B36" i="40"/>
  <c r="C36" i="40"/>
  <c r="D36" i="40"/>
  <c r="E36" i="40"/>
  <c r="F36" i="40"/>
  <c r="G36" i="40"/>
  <c r="H36" i="40"/>
  <c r="I36" i="40"/>
  <c r="B37" i="40"/>
  <c r="C37" i="40"/>
  <c r="D37" i="40"/>
  <c r="E37" i="40"/>
  <c r="F37" i="40"/>
  <c r="G37" i="40"/>
  <c r="H37" i="40"/>
  <c r="I37" i="40"/>
  <c r="X124" i="21"/>
  <c r="W124" i="21"/>
  <c r="X86" i="21"/>
  <c r="W86" i="21"/>
  <c r="O5" i="53"/>
  <c r="P5" i="53"/>
  <c r="Q5" i="53"/>
  <c r="S5" i="53"/>
  <c r="T5" i="53"/>
  <c r="U5" i="53"/>
  <c r="V5" i="53"/>
  <c r="O6" i="53"/>
  <c r="P6" i="53"/>
  <c r="Q6" i="53"/>
  <c r="S6" i="53"/>
  <c r="T6" i="53"/>
  <c r="U6" i="53"/>
  <c r="V6" i="53"/>
  <c r="O7" i="53"/>
  <c r="P7" i="53"/>
  <c r="Q7" i="53"/>
  <c r="S7" i="53"/>
  <c r="T7" i="53"/>
  <c r="U7" i="53"/>
  <c r="V7" i="53"/>
  <c r="O8" i="53"/>
  <c r="P8" i="53"/>
  <c r="Q8" i="53"/>
  <c r="S8" i="53"/>
  <c r="T8" i="53"/>
  <c r="U8" i="53"/>
  <c r="V8" i="53"/>
  <c r="O9" i="53"/>
  <c r="P9" i="53"/>
  <c r="Q9" i="53"/>
  <c r="S9" i="53"/>
  <c r="T9" i="53"/>
  <c r="U9" i="53"/>
  <c r="V9" i="53"/>
  <c r="O10" i="53"/>
  <c r="P10" i="53"/>
  <c r="Q10" i="53"/>
  <c r="S10" i="53"/>
  <c r="T10" i="53"/>
  <c r="U10" i="53"/>
  <c r="V10" i="53"/>
  <c r="O11" i="53"/>
  <c r="P11" i="53"/>
  <c r="Q11" i="53"/>
  <c r="S11" i="53"/>
  <c r="T11" i="53"/>
  <c r="U11" i="53"/>
  <c r="V11" i="53"/>
  <c r="O12" i="53"/>
  <c r="P12" i="53"/>
  <c r="Q12" i="53"/>
  <c r="S12" i="53"/>
  <c r="T12" i="53"/>
  <c r="U12" i="53"/>
  <c r="V12" i="53"/>
  <c r="O13" i="53"/>
  <c r="P13" i="53"/>
  <c r="Q13" i="53"/>
  <c r="S13" i="53"/>
  <c r="T13" i="53"/>
  <c r="U13" i="53"/>
  <c r="V13" i="53"/>
  <c r="O14" i="53"/>
  <c r="P14" i="53"/>
  <c r="Q14" i="53"/>
  <c r="S14" i="53"/>
  <c r="T14" i="53"/>
  <c r="U14" i="53"/>
  <c r="V14" i="53"/>
  <c r="O15" i="53"/>
  <c r="P15" i="53"/>
  <c r="Q15" i="53"/>
  <c r="S15" i="53"/>
  <c r="T15" i="53"/>
  <c r="U15" i="53"/>
  <c r="V15" i="53"/>
  <c r="O16" i="53"/>
  <c r="P16" i="53"/>
  <c r="Q16" i="53"/>
  <c r="S16" i="53"/>
  <c r="T16" i="53"/>
  <c r="U16" i="53"/>
  <c r="V16" i="53"/>
  <c r="O17" i="53"/>
  <c r="P17" i="53"/>
  <c r="Q17" i="53"/>
  <c r="S17" i="53"/>
  <c r="T17" i="53"/>
  <c r="U17" i="53"/>
  <c r="V17" i="53"/>
  <c r="O18" i="53"/>
  <c r="P18" i="53"/>
  <c r="Q18" i="53"/>
  <c r="S18" i="53"/>
  <c r="T18" i="53"/>
  <c r="U18" i="53"/>
  <c r="V18" i="53"/>
  <c r="O19" i="53"/>
  <c r="P19" i="53"/>
  <c r="Q19" i="53"/>
  <c r="S19" i="53"/>
  <c r="T19" i="53"/>
  <c r="U19" i="53"/>
  <c r="V19" i="53"/>
  <c r="O20" i="53"/>
  <c r="P20" i="53"/>
  <c r="Q20" i="53"/>
  <c r="S20" i="53"/>
  <c r="T20" i="53"/>
  <c r="U20" i="53"/>
  <c r="V20" i="53"/>
  <c r="O21" i="53"/>
  <c r="P21" i="53"/>
  <c r="Q21" i="53"/>
  <c r="S21" i="53"/>
  <c r="T21" i="53"/>
  <c r="U21" i="53"/>
  <c r="V21" i="53"/>
  <c r="O22" i="53"/>
  <c r="P22" i="53"/>
  <c r="Q22" i="53"/>
  <c r="S22" i="53"/>
  <c r="T22" i="53"/>
  <c r="U22" i="53"/>
  <c r="V22" i="53"/>
  <c r="O23" i="53"/>
  <c r="P23" i="53"/>
  <c r="Q23" i="53"/>
  <c r="S23" i="53"/>
  <c r="T23" i="53"/>
  <c r="U23" i="53"/>
  <c r="V23" i="53"/>
  <c r="O24" i="53"/>
  <c r="P24" i="53"/>
  <c r="Q24" i="53"/>
  <c r="S24" i="53"/>
  <c r="T24" i="53"/>
  <c r="U24" i="53"/>
  <c r="V24" i="53"/>
  <c r="O25" i="53"/>
  <c r="P25" i="53"/>
  <c r="Q25" i="53"/>
  <c r="S25" i="53"/>
  <c r="T25" i="53"/>
  <c r="U25" i="53"/>
  <c r="V25" i="53"/>
  <c r="O26" i="53"/>
  <c r="P26" i="53"/>
  <c r="Q26" i="53"/>
  <c r="S26" i="53"/>
  <c r="T26" i="53"/>
  <c r="U26" i="53"/>
  <c r="V26" i="53"/>
  <c r="O27" i="53"/>
  <c r="P27" i="53"/>
  <c r="Q27" i="53"/>
  <c r="S27" i="53"/>
  <c r="T27" i="53"/>
  <c r="U27" i="53"/>
  <c r="V27" i="53"/>
  <c r="O28" i="53"/>
  <c r="P28" i="53"/>
  <c r="Q28" i="53"/>
  <c r="S28" i="53"/>
  <c r="T28" i="53"/>
  <c r="U28" i="53"/>
  <c r="V28" i="53"/>
  <c r="O29" i="53"/>
  <c r="P29" i="53"/>
  <c r="Q29" i="53"/>
  <c r="S29" i="53"/>
  <c r="T29" i="53"/>
  <c r="U29" i="53"/>
  <c r="V29" i="53"/>
  <c r="O30" i="53"/>
  <c r="P30" i="53"/>
  <c r="Q30" i="53"/>
  <c r="S30" i="53"/>
  <c r="T30" i="53"/>
  <c r="U30" i="53"/>
  <c r="V30" i="53"/>
  <c r="O31" i="53"/>
  <c r="P31" i="53"/>
  <c r="Q31" i="53"/>
  <c r="S31" i="53"/>
  <c r="T31" i="53"/>
  <c r="U31" i="53"/>
  <c r="V31" i="53"/>
  <c r="O32" i="53"/>
  <c r="P32" i="53"/>
  <c r="Q32" i="53"/>
  <c r="S32" i="53"/>
  <c r="T32" i="53"/>
  <c r="U32" i="53"/>
  <c r="V32" i="53"/>
  <c r="O33" i="53"/>
  <c r="P33" i="53"/>
  <c r="Q33" i="53"/>
  <c r="S33" i="53"/>
  <c r="T33" i="53"/>
  <c r="U33" i="53"/>
  <c r="V33" i="53"/>
  <c r="O34" i="53"/>
  <c r="P34" i="53"/>
  <c r="Q34" i="53"/>
  <c r="S34" i="53"/>
  <c r="T34" i="53"/>
  <c r="U34" i="53"/>
  <c r="V34" i="53"/>
  <c r="O35" i="53"/>
  <c r="P35" i="53"/>
  <c r="Q35" i="53"/>
  <c r="S35" i="53"/>
  <c r="T35" i="53"/>
  <c r="U35" i="53"/>
  <c r="V35" i="53"/>
  <c r="O36" i="53"/>
  <c r="P36" i="53"/>
  <c r="Q36" i="53"/>
  <c r="S36" i="53"/>
  <c r="T36" i="53"/>
  <c r="U36" i="53"/>
  <c r="V36" i="53"/>
  <c r="O37" i="53"/>
  <c r="P37" i="53"/>
  <c r="Q37" i="53"/>
  <c r="S37" i="53"/>
  <c r="T37" i="53"/>
  <c r="U37" i="53"/>
  <c r="V37" i="53"/>
  <c r="O38" i="53"/>
  <c r="P38" i="53"/>
  <c r="Q38" i="53"/>
  <c r="S38" i="53"/>
  <c r="T38" i="53"/>
  <c r="U38" i="53"/>
  <c r="V38" i="53"/>
  <c r="O39" i="53"/>
  <c r="P39" i="53"/>
  <c r="Q39" i="53"/>
  <c r="S39" i="53"/>
  <c r="T39" i="53"/>
  <c r="U39" i="53"/>
  <c r="V39" i="53"/>
  <c r="O40" i="53"/>
  <c r="P40" i="53"/>
  <c r="Q40" i="53"/>
  <c r="S40" i="53"/>
  <c r="T40" i="53"/>
  <c r="U40" i="53"/>
  <c r="V40" i="53"/>
  <c r="O41" i="53"/>
  <c r="P41" i="53"/>
  <c r="Q41" i="53"/>
  <c r="S41" i="53"/>
  <c r="T41" i="53"/>
  <c r="U41" i="53"/>
  <c r="V41" i="53"/>
  <c r="O42" i="53"/>
  <c r="P42" i="53"/>
  <c r="Q42" i="53"/>
  <c r="S42" i="53"/>
  <c r="T42" i="53"/>
  <c r="U42" i="53"/>
  <c r="V42" i="53"/>
  <c r="O43" i="53"/>
  <c r="P43" i="53"/>
  <c r="Q43" i="53"/>
  <c r="S43" i="53"/>
  <c r="T43" i="53"/>
  <c r="U43" i="53"/>
  <c r="V43" i="53"/>
  <c r="O44" i="53"/>
  <c r="P44" i="53"/>
  <c r="Q44" i="53"/>
  <c r="R44" i="53"/>
  <c r="S44" i="53"/>
  <c r="T44" i="53"/>
  <c r="U44" i="53"/>
  <c r="V44" i="53"/>
  <c r="O45" i="53"/>
  <c r="P45" i="53"/>
  <c r="Q45" i="53"/>
  <c r="R45" i="53"/>
  <c r="S45" i="53"/>
  <c r="T45" i="53"/>
  <c r="U45" i="53"/>
  <c r="V45" i="53"/>
  <c r="J46" i="54"/>
  <c r="H46" i="54"/>
  <c r="G46" i="54"/>
  <c r="E46" i="54"/>
  <c r="D46" i="54"/>
  <c r="J45" i="54"/>
  <c r="I45" i="54"/>
  <c r="H45" i="54"/>
  <c r="G45" i="54"/>
  <c r="F45" i="54"/>
  <c r="E45" i="54"/>
  <c r="D45" i="54"/>
  <c r="C45" i="54"/>
  <c r="J44" i="54"/>
  <c r="I44" i="54"/>
  <c r="H44" i="54"/>
  <c r="G44" i="54"/>
  <c r="F44" i="54"/>
  <c r="E44" i="54"/>
  <c r="D44" i="54"/>
  <c r="C44" i="54"/>
  <c r="J43" i="54"/>
  <c r="I43" i="54"/>
  <c r="H43" i="54"/>
  <c r="G43" i="54"/>
  <c r="F43" i="54"/>
  <c r="E43" i="54"/>
  <c r="D43" i="54"/>
  <c r="C43" i="54"/>
  <c r="J42" i="54"/>
  <c r="I42" i="54"/>
  <c r="H42" i="54"/>
  <c r="G42" i="54"/>
  <c r="F42" i="54"/>
  <c r="E42" i="54"/>
  <c r="D42" i="54"/>
  <c r="C42" i="54"/>
  <c r="J41" i="54"/>
  <c r="I41" i="54"/>
  <c r="H41" i="54"/>
  <c r="G41" i="54"/>
  <c r="F41" i="54"/>
  <c r="E41" i="54"/>
  <c r="D41" i="54"/>
  <c r="C41" i="54"/>
  <c r="J40" i="54"/>
  <c r="I40" i="54"/>
  <c r="H40" i="54"/>
  <c r="G40" i="54"/>
  <c r="F40" i="54"/>
  <c r="E40" i="54"/>
  <c r="D40" i="54"/>
  <c r="C40" i="54"/>
  <c r="J39" i="54"/>
  <c r="I39" i="54"/>
  <c r="H39" i="54"/>
  <c r="G39" i="54"/>
  <c r="F39" i="54"/>
  <c r="E39" i="54"/>
  <c r="D39" i="54"/>
  <c r="C39" i="54"/>
  <c r="J38" i="54"/>
  <c r="I38" i="54"/>
  <c r="H38" i="54"/>
  <c r="G38" i="54"/>
  <c r="F38" i="54"/>
  <c r="E38" i="54"/>
  <c r="D38" i="54"/>
  <c r="C38" i="54"/>
  <c r="J37" i="54"/>
  <c r="I37" i="54"/>
  <c r="H37" i="54"/>
  <c r="G37" i="54"/>
  <c r="F37" i="54"/>
  <c r="E37" i="54"/>
  <c r="D37" i="54"/>
  <c r="C37" i="54"/>
  <c r="J36" i="54"/>
  <c r="I36" i="54"/>
  <c r="H36" i="54"/>
  <c r="G36" i="54"/>
  <c r="F36" i="54"/>
  <c r="E36" i="54"/>
  <c r="D36" i="54"/>
  <c r="C36" i="54"/>
  <c r="J35" i="54"/>
  <c r="I35" i="54"/>
  <c r="H35" i="54"/>
  <c r="G35" i="54"/>
  <c r="F35" i="54"/>
  <c r="E35" i="54"/>
  <c r="D35" i="54"/>
  <c r="C35" i="54"/>
  <c r="J34" i="54"/>
  <c r="I34" i="54"/>
  <c r="H34" i="54"/>
  <c r="G34" i="54"/>
  <c r="F34" i="54"/>
  <c r="E34" i="54"/>
  <c r="D34" i="54"/>
  <c r="C34" i="54"/>
  <c r="J33" i="54"/>
  <c r="I33" i="54"/>
  <c r="H33" i="54"/>
  <c r="G33" i="54"/>
  <c r="F33" i="54"/>
  <c r="E33" i="54"/>
  <c r="D33" i="54"/>
  <c r="C33" i="54"/>
  <c r="J32" i="54"/>
  <c r="I32" i="54"/>
  <c r="H32" i="54"/>
  <c r="G32" i="54"/>
  <c r="F32" i="54"/>
  <c r="E32" i="54"/>
  <c r="D32" i="54"/>
  <c r="C32" i="54"/>
  <c r="J31" i="54"/>
  <c r="I31" i="54"/>
  <c r="H31" i="54"/>
  <c r="G31" i="54"/>
  <c r="F31" i="54"/>
  <c r="E31" i="54"/>
  <c r="D31" i="54"/>
  <c r="C31" i="54"/>
  <c r="J30" i="54"/>
  <c r="I30" i="54"/>
  <c r="H30" i="54"/>
  <c r="G30" i="54"/>
  <c r="F30" i="54"/>
  <c r="E30" i="54"/>
  <c r="D30" i="54"/>
  <c r="C30" i="54"/>
  <c r="J29" i="54"/>
  <c r="I29" i="54"/>
  <c r="H29" i="54"/>
  <c r="G29" i="54"/>
  <c r="F29" i="54"/>
  <c r="E29" i="54"/>
  <c r="D29" i="54"/>
  <c r="C29" i="54"/>
  <c r="J28" i="54"/>
  <c r="I28" i="54"/>
  <c r="H28" i="54"/>
  <c r="G28" i="54"/>
  <c r="F28" i="54"/>
  <c r="E28" i="54"/>
  <c r="D28" i="54"/>
  <c r="C28" i="54"/>
  <c r="J27" i="54"/>
  <c r="I27" i="54"/>
  <c r="H27" i="54"/>
  <c r="G27" i="54"/>
  <c r="F27" i="54"/>
  <c r="E27" i="54"/>
  <c r="D27" i="54"/>
  <c r="C27" i="54"/>
  <c r="J26" i="54"/>
  <c r="I26" i="54"/>
  <c r="H26" i="54"/>
  <c r="G26" i="54"/>
  <c r="F26" i="54"/>
  <c r="E26" i="54"/>
  <c r="D26" i="54"/>
  <c r="C26" i="54"/>
  <c r="J25" i="54"/>
  <c r="I25" i="54"/>
  <c r="H25" i="54"/>
  <c r="G25" i="54"/>
  <c r="F25" i="54"/>
  <c r="E25" i="54"/>
  <c r="D25" i="54"/>
  <c r="C25" i="54"/>
  <c r="J24" i="54"/>
  <c r="I24" i="54"/>
  <c r="H24" i="54"/>
  <c r="G24" i="54"/>
  <c r="F24" i="54"/>
  <c r="E24" i="54"/>
  <c r="D24" i="54"/>
  <c r="C24" i="54"/>
  <c r="J23" i="54"/>
  <c r="I23" i="54"/>
  <c r="H23" i="54"/>
  <c r="G23" i="54"/>
  <c r="F23" i="54"/>
  <c r="E23" i="54"/>
  <c r="D23" i="54"/>
  <c r="C23" i="54"/>
  <c r="J22" i="54"/>
  <c r="I22" i="54"/>
  <c r="H22" i="54"/>
  <c r="G22" i="54"/>
  <c r="F22" i="54"/>
  <c r="E22" i="54"/>
  <c r="D22" i="54"/>
  <c r="C22" i="54"/>
  <c r="J21" i="54"/>
  <c r="I21" i="54"/>
  <c r="H21" i="54"/>
  <c r="G21" i="54"/>
  <c r="F21" i="54"/>
  <c r="E21" i="54"/>
  <c r="D21" i="54"/>
  <c r="C21" i="54"/>
  <c r="J20" i="54"/>
  <c r="I20" i="54"/>
  <c r="H20" i="54"/>
  <c r="G20" i="54"/>
  <c r="F20" i="54"/>
  <c r="E20" i="54"/>
  <c r="D20" i="54"/>
  <c r="C20" i="54"/>
  <c r="J19" i="54"/>
  <c r="I19" i="54"/>
  <c r="H19" i="54"/>
  <c r="G19" i="54"/>
  <c r="F19" i="54"/>
  <c r="E19" i="54"/>
  <c r="D19" i="54"/>
  <c r="C19" i="54"/>
  <c r="J18" i="54"/>
  <c r="I18" i="54"/>
  <c r="H18" i="54"/>
  <c r="G18" i="54"/>
  <c r="F18" i="54"/>
  <c r="E18" i="54"/>
  <c r="D18" i="54"/>
  <c r="C18" i="54"/>
  <c r="J17" i="54"/>
  <c r="I17" i="54"/>
  <c r="H17" i="54"/>
  <c r="G17" i="54"/>
  <c r="F17" i="54"/>
  <c r="E17" i="54"/>
  <c r="D17" i="54"/>
  <c r="C17" i="54"/>
  <c r="M16" i="54"/>
  <c r="L16" i="54"/>
  <c r="K16" i="54"/>
  <c r="J16" i="54"/>
  <c r="I16" i="54"/>
  <c r="H16" i="54"/>
  <c r="G16" i="54"/>
  <c r="F16" i="54"/>
  <c r="E16" i="54"/>
  <c r="D16" i="54"/>
  <c r="C16" i="54"/>
  <c r="M15" i="54"/>
  <c r="L15" i="54"/>
  <c r="K15" i="54"/>
  <c r="J15" i="54"/>
  <c r="I15" i="54"/>
  <c r="H15" i="54"/>
  <c r="G15" i="54"/>
  <c r="F15" i="54"/>
  <c r="E15" i="54"/>
  <c r="D15" i="54"/>
  <c r="C15" i="54"/>
  <c r="M14" i="54"/>
  <c r="L14" i="54"/>
  <c r="K14" i="54"/>
  <c r="J14" i="54"/>
  <c r="I14" i="54"/>
  <c r="H14" i="54"/>
  <c r="G14" i="54"/>
  <c r="F14" i="54"/>
  <c r="E14" i="54"/>
  <c r="D14" i="54"/>
  <c r="C14" i="54"/>
  <c r="M13" i="54"/>
  <c r="L13" i="54"/>
  <c r="K13" i="54"/>
  <c r="J13" i="54"/>
  <c r="I13" i="54"/>
  <c r="H13" i="54"/>
  <c r="G13" i="54"/>
  <c r="F13" i="54"/>
  <c r="E13" i="54"/>
  <c r="D13" i="54"/>
  <c r="C13" i="54"/>
  <c r="M12" i="54"/>
  <c r="L12" i="54"/>
  <c r="K12" i="54"/>
  <c r="J12" i="54"/>
  <c r="I12" i="54"/>
  <c r="H12" i="54"/>
  <c r="G12" i="54"/>
  <c r="F12" i="54"/>
  <c r="E12" i="54"/>
  <c r="D12" i="54"/>
  <c r="C12" i="54"/>
  <c r="M11" i="54"/>
  <c r="L11" i="54"/>
  <c r="K11" i="54"/>
  <c r="J11" i="54"/>
  <c r="I11" i="54"/>
  <c r="H11" i="54"/>
  <c r="G11" i="54"/>
  <c r="F11" i="54"/>
  <c r="E11" i="54"/>
  <c r="D11" i="54"/>
  <c r="C11" i="54"/>
  <c r="M10" i="54"/>
  <c r="L10" i="54"/>
  <c r="K10" i="54"/>
  <c r="J10" i="54"/>
  <c r="I10" i="54"/>
  <c r="H10" i="54"/>
  <c r="G10" i="54"/>
  <c r="F10" i="54"/>
  <c r="E10" i="54"/>
  <c r="D10" i="54"/>
  <c r="C10" i="54"/>
  <c r="M9" i="54"/>
  <c r="L9" i="54"/>
  <c r="K9" i="54"/>
  <c r="J9" i="54"/>
  <c r="I9" i="54"/>
  <c r="H9" i="54"/>
  <c r="G9" i="54"/>
  <c r="F9" i="54"/>
  <c r="E9" i="54"/>
  <c r="D9" i="54"/>
  <c r="C9" i="54"/>
  <c r="M8" i="54"/>
  <c r="L8" i="54"/>
  <c r="K8" i="54"/>
  <c r="J8" i="54"/>
  <c r="I8" i="54"/>
  <c r="H8" i="54"/>
  <c r="G8" i="54"/>
  <c r="F8" i="54"/>
  <c r="E8" i="54"/>
  <c r="D8" i="54"/>
  <c r="C8" i="54"/>
  <c r="M7" i="54"/>
  <c r="L7" i="54"/>
  <c r="K7" i="54"/>
  <c r="J7" i="54"/>
  <c r="I7" i="54"/>
  <c r="H7" i="54"/>
  <c r="G7" i="54"/>
  <c r="F7" i="54"/>
  <c r="E7" i="54"/>
  <c r="C7" i="54"/>
  <c r="AO8" i="48"/>
  <c r="R6" i="53" s="1"/>
  <c r="AO9" i="48"/>
  <c r="R7" i="53" s="1"/>
  <c r="AO10" i="48"/>
  <c r="R8" i="53" s="1"/>
  <c r="AO11" i="48"/>
  <c r="R9" i="53" s="1"/>
  <c r="AO12" i="48"/>
  <c r="R10" i="53" s="1"/>
  <c r="AO13" i="48"/>
  <c r="R11" i="53" s="1"/>
  <c r="AO14" i="48"/>
  <c r="R12" i="53" s="1"/>
  <c r="AO15" i="48"/>
  <c r="R13" i="53" s="1"/>
  <c r="AO16" i="48"/>
  <c r="R14" i="53" s="1"/>
  <c r="AO17" i="48"/>
  <c r="R15" i="53" s="1"/>
  <c r="AO18" i="48"/>
  <c r="R16" i="53" s="1"/>
  <c r="AO19" i="48"/>
  <c r="R17" i="53" s="1"/>
  <c r="AO20" i="48"/>
  <c r="R18" i="53" s="1"/>
  <c r="AO21" i="48"/>
  <c r="R19" i="53" s="1"/>
  <c r="AO22" i="48"/>
  <c r="R20" i="53" s="1"/>
  <c r="AO23" i="48"/>
  <c r="R21" i="53" s="1"/>
  <c r="AO24" i="48"/>
  <c r="R22" i="53" s="1"/>
  <c r="AO25" i="48"/>
  <c r="R23" i="53" s="1"/>
  <c r="AO26" i="48"/>
  <c r="R24" i="53" s="1"/>
  <c r="AO27" i="48"/>
  <c r="R25" i="53" s="1"/>
  <c r="AO28" i="48"/>
  <c r="R26" i="53" s="1"/>
  <c r="AO29" i="48"/>
  <c r="R27" i="53" s="1"/>
  <c r="AO30" i="48"/>
  <c r="R28" i="53" s="1"/>
  <c r="AO31" i="48"/>
  <c r="R29" i="53" s="1"/>
  <c r="AO32" i="48"/>
  <c r="R30" i="53" s="1"/>
  <c r="AO33" i="48"/>
  <c r="R31" i="53" s="1"/>
  <c r="AO34" i="48"/>
  <c r="R32" i="53" s="1"/>
  <c r="AO35" i="48"/>
  <c r="R33" i="53" s="1"/>
  <c r="AO36" i="48"/>
  <c r="R34" i="53" s="1"/>
  <c r="AO37" i="48"/>
  <c r="R35" i="53" s="1"/>
  <c r="AO38" i="48"/>
  <c r="R36" i="53" s="1"/>
  <c r="AO39" i="48"/>
  <c r="R37" i="53" s="1"/>
  <c r="AO40" i="48"/>
  <c r="R38" i="53" s="1"/>
  <c r="AO41" i="48"/>
  <c r="R39" i="53" s="1"/>
  <c r="AO42" i="48"/>
  <c r="R40" i="53" s="1"/>
  <c r="AO43" i="48"/>
  <c r="R41" i="53" s="1"/>
  <c r="AO44" i="48"/>
  <c r="R42" i="53" s="1"/>
  <c r="AO45" i="48"/>
  <c r="AO7" i="48"/>
  <c r="R5" i="53" s="1"/>
  <c r="N5" i="53"/>
  <c r="N6" i="53"/>
  <c r="N7" i="53"/>
  <c r="N8" i="53"/>
  <c r="N9" i="53"/>
  <c r="N10" i="53"/>
  <c r="N11" i="53"/>
  <c r="N12" i="53"/>
  <c r="N13" i="53"/>
  <c r="N14" i="53"/>
  <c r="N15" i="53"/>
  <c r="N16" i="53"/>
  <c r="N17" i="53"/>
  <c r="N18" i="53"/>
  <c r="N19" i="53"/>
  <c r="N20" i="53"/>
  <c r="N21" i="53"/>
  <c r="N22" i="53"/>
  <c r="N23" i="53"/>
  <c r="N24" i="53"/>
  <c r="N25" i="53"/>
  <c r="N26" i="53"/>
  <c r="N27" i="53"/>
  <c r="N28" i="53"/>
  <c r="N29" i="53"/>
  <c r="N30" i="53"/>
  <c r="N31" i="53"/>
  <c r="N32" i="53"/>
  <c r="N33" i="53"/>
  <c r="N34" i="53"/>
  <c r="N35" i="53"/>
  <c r="N36" i="53"/>
  <c r="N37" i="53"/>
  <c r="N38" i="53"/>
  <c r="N39" i="53"/>
  <c r="N40" i="53"/>
  <c r="N41" i="53"/>
  <c r="N42" i="53"/>
  <c r="N43" i="53"/>
  <c r="N44" i="53"/>
  <c r="L5" i="53"/>
  <c r="M5" i="53"/>
  <c r="L6" i="53"/>
  <c r="M6" i="53"/>
  <c r="L7" i="53"/>
  <c r="M7" i="53"/>
  <c r="L8" i="53"/>
  <c r="M8" i="53"/>
  <c r="L9" i="53"/>
  <c r="M9" i="53"/>
  <c r="L10" i="53"/>
  <c r="M10" i="53"/>
  <c r="L11" i="53"/>
  <c r="M11" i="53"/>
  <c r="L12" i="53"/>
  <c r="M12" i="53"/>
  <c r="L13" i="53"/>
  <c r="M13" i="53"/>
  <c r="L14" i="53"/>
  <c r="M14" i="53"/>
  <c r="L15" i="53"/>
  <c r="M15" i="53"/>
  <c r="L16" i="53"/>
  <c r="M16" i="53"/>
  <c r="L17" i="53"/>
  <c r="M17" i="53"/>
  <c r="L18" i="53"/>
  <c r="M18" i="53"/>
  <c r="L19" i="53"/>
  <c r="M19" i="53"/>
  <c r="L20" i="53"/>
  <c r="M20" i="53"/>
  <c r="L21" i="53"/>
  <c r="M21" i="53"/>
  <c r="L22" i="53"/>
  <c r="M22" i="53"/>
  <c r="L23" i="53"/>
  <c r="M23" i="53"/>
  <c r="L24" i="53"/>
  <c r="M24" i="53"/>
  <c r="L25" i="53"/>
  <c r="M25" i="53"/>
  <c r="L26" i="53"/>
  <c r="M26" i="53"/>
  <c r="L27" i="53"/>
  <c r="M27" i="53"/>
  <c r="L28" i="53"/>
  <c r="M28" i="53"/>
  <c r="L29" i="53"/>
  <c r="M29" i="53"/>
  <c r="L30" i="53"/>
  <c r="M30" i="53"/>
  <c r="L31" i="53"/>
  <c r="M31" i="53"/>
  <c r="L32" i="53"/>
  <c r="M32" i="53"/>
  <c r="L33" i="53"/>
  <c r="M33" i="53"/>
  <c r="L34" i="53"/>
  <c r="M34" i="53"/>
  <c r="L35" i="53"/>
  <c r="M35" i="53"/>
  <c r="L36" i="53"/>
  <c r="M36" i="53"/>
  <c r="L37" i="53"/>
  <c r="M37" i="53"/>
  <c r="L38" i="53"/>
  <c r="M38" i="53"/>
  <c r="L39" i="53"/>
  <c r="M39" i="53"/>
  <c r="L40" i="53"/>
  <c r="M40" i="53"/>
  <c r="L41" i="53"/>
  <c r="M41" i="53"/>
  <c r="L42" i="53"/>
  <c r="M42" i="53"/>
  <c r="L43" i="53"/>
  <c r="M43" i="53"/>
  <c r="L44" i="53"/>
  <c r="M44" i="53"/>
  <c r="K5" i="53"/>
  <c r="K6" i="53"/>
  <c r="J7" i="53"/>
  <c r="K7" i="53"/>
  <c r="J8" i="53"/>
  <c r="K8" i="53"/>
  <c r="J9" i="53"/>
  <c r="K9" i="53"/>
  <c r="J10" i="53"/>
  <c r="K10" i="53"/>
  <c r="J11" i="53"/>
  <c r="K11" i="53"/>
  <c r="J12" i="53"/>
  <c r="K12" i="53"/>
  <c r="J13" i="53"/>
  <c r="K13" i="53"/>
  <c r="J14" i="53"/>
  <c r="K14" i="53"/>
  <c r="J15" i="53"/>
  <c r="K15" i="53"/>
  <c r="J16" i="53"/>
  <c r="K16" i="53"/>
  <c r="J17" i="53"/>
  <c r="K17" i="53"/>
  <c r="J18" i="53"/>
  <c r="K18" i="53"/>
  <c r="J19" i="53"/>
  <c r="K19" i="53"/>
  <c r="J20" i="53"/>
  <c r="K20" i="53"/>
  <c r="J21" i="53"/>
  <c r="K21" i="53"/>
  <c r="J22" i="53"/>
  <c r="K22" i="53"/>
  <c r="J23" i="53"/>
  <c r="K23" i="53"/>
  <c r="J24" i="53"/>
  <c r="K24" i="53"/>
  <c r="J25" i="53"/>
  <c r="K25" i="53"/>
  <c r="J26" i="53"/>
  <c r="K26" i="53"/>
  <c r="J27" i="53"/>
  <c r="K27" i="53"/>
  <c r="J28" i="53"/>
  <c r="K28" i="53"/>
  <c r="J29" i="53"/>
  <c r="K29" i="53"/>
  <c r="J30" i="53"/>
  <c r="K30" i="53"/>
  <c r="J31" i="53"/>
  <c r="K31" i="53"/>
  <c r="J32" i="53"/>
  <c r="K32" i="53"/>
  <c r="J33" i="53"/>
  <c r="K33" i="53"/>
  <c r="J34" i="53"/>
  <c r="K34" i="53"/>
  <c r="J35" i="53"/>
  <c r="K35" i="53"/>
  <c r="J36" i="53"/>
  <c r="K36" i="53"/>
  <c r="J37" i="53"/>
  <c r="K37" i="53"/>
  <c r="J38" i="53"/>
  <c r="K38" i="53"/>
  <c r="J39" i="53"/>
  <c r="K39" i="53"/>
  <c r="J40" i="53"/>
  <c r="K40" i="53"/>
  <c r="J41" i="53"/>
  <c r="K41" i="53"/>
  <c r="J42" i="53"/>
  <c r="K42" i="53"/>
  <c r="J43" i="53"/>
  <c r="K43" i="53"/>
  <c r="I44" i="53"/>
  <c r="J44" i="53"/>
  <c r="K44" i="53"/>
  <c r="C5" i="53"/>
  <c r="D5" i="53"/>
  <c r="E5" i="53"/>
  <c r="F5" i="53"/>
  <c r="G5" i="53"/>
  <c r="H5" i="53"/>
  <c r="C6" i="53"/>
  <c r="D6" i="53"/>
  <c r="E6" i="53"/>
  <c r="F6" i="53"/>
  <c r="G6" i="53"/>
  <c r="H6" i="53"/>
  <c r="C7" i="53"/>
  <c r="D7" i="53"/>
  <c r="E7" i="53"/>
  <c r="F7" i="53"/>
  <c r="G7" i="53"/>
  <c r="H7" i="53"/>
  <c r="C8" i="53"/>
  <c r="D8" i="53"/>
  <c r="E8" i="53"/>
  <c r="F8" i="53"/>
  <c r="G8" i="53"/>
  <c r="H8" i="53"/>
  <c r="C9" i="53"/>
  <c r="D9" i="53"/>
  <c r="E9" i="53"/>
  <c r="F9" i="53"/>
  <c r="G9" i="53"/>
  <c r="H9" i="53"/>
  <c r="C10" i="53"/>
  <c r="D10" i="53"/>
  <c r="E10" i="53"/>
  <c r="F10" i="53"/>
  <c r="G10" i="53"/>
  <c r="H10" i="53"/>
  <c r="C11" i="53"/>
  <c r="D11" i="53"/>
  <c r="E11" i="53"/>
  <c r="F11" i="53"/>
  <c r="G11" i="53"/>
  <c r="H11" i="53"/>
  <c r="C12" i="53"/>
  <c r="D12" i="53"/>
  <c r="E12" i="53"/>
  <c r="F12" i="53"/>
  <c r="G12" i="53"/>
  <c r="H12" i="53"/>
  <c r="C13" i="53"/>
  <c r="D13" i="53"/>
  <c r="E13" i="53"/>
  <c r="F13" i="53"/>
  <c r="G13" i="53"/>
  <c r="H13" i="53"/>
  <c r="C14" i="53"/>
  <c r="D14" i="53"/>
  <c r="E14" i="53"/>
  <c r="F14" i="53"/>
  <c r="G14" i="53"/>
  <c r="H14" i="53"/>
  <c r="C15" i="53"/>
  <c r="D15" i="53"/>
  <c r="E15" i="53"/>
  <c r="F15" i="53"/>
  <c r="G15" i="53"/>
  <c r="H15" i="53"/>
  <c r="C16" i="53"/>
  <c r="D16" i="53"/>
  <c r="E16" i="53"/>
  <c r="F16" i="53"/>
  <c r="G16" i="53"/>
  <c r="H16" i="53"/>
  <c r="C17" i="53"/>
  <c r="D17" i="53"/>
  <c r="E17" i="53"/>
  <c r="F17" i="53"/>
  <c r="G17" i="53"/>
  <c r="H17" i="53"/>
  <c r="C18" i="53"/>
  <c r="D18" i="53"/>
  <c r="E18" i="53"/>
  <c r="F18" i="53"/>
  <c r="G18" i="53"/>
  <c r="H18" i="53"/>
  <c r="C19" i="53"/>
  <c r="D19" i="53"/>
  <c r="E19" i="53"/>
  <c r="F19" i="53"/>
  <c r="G19" i="53"/>
  <c r="H19" i="53"/>
  <c r="C20" i="53"/>
  <c r="D20" i="53"/>
  <c r="E20" i="53"/>
  <c r="F20" i="53"/>
  <c r="G20" i="53"/>
  <c r="H20" i="53"/>
  <c r="C21" i="53"/>
  <c r="D21" i="53"/>
  <c r="E21" i="53"/>
  <c r="F21" i="53"/>
  <c r="G21" i="53"/>
  <c r="H21" i="53"/>
  <c r="C22" i="53"/>
  <c r="D22" i="53"/>
  <c r="E22" i="53"/>
  <c r="F22" i="53"/>
  <c r="G22" i="53"/>
  <c r="H22" i="53"/>
  <c r="C23" i="53"/>
  <c r="D23" i="53"/>
  <c r="E23" i="53"/>
  <c r="F23" i="53"/>
  <c r="G23" i="53"/>
  <c r="H23" i="53"/>
  <c r="C24" i="53"/>
  <c r="D24" i="53"/>
  <c r="E24" i="53"/>
  <c r="F24" i="53"/>
  <c r="G24" i="53"/>
  <c r="H24" i="53"/>
  <c r="C25" i="53"/>
  <c r="D25" i="53"/>
  <c r="E25" i="53"/>
  <c r="F25" i="53"/>
  <c r="G25" i="53"/>
  <c r="H25" i="53"/>
  <c r="C26" i="53"/>
  <c r="D26" i="53"/>
  <c r="E26" i="53"/>
  <c r="F26" i="53"/>
  <c r="G26" i="53"/>
  <c r="H26" i="53"/>
  <c r="C27" i="53"/>
  <c r="D27" i="53"/>
  <c r="E27" i="53"/>
  <c r="F27" i="53"/>
  <c r="G27" i="53"/>
  <c r="H27" i="53"/>
  <c r="C28" i="53"/>
  <c r="D28" i="53"/>
  <c r="E28" i="53"/>
  <c r="F28" i="53"/>
  <c r="G28" i="53"/>
  <c r="H28" i="53"/>
  <c r="C29" i="53"/>
  <c r="D29" i="53"/>
  <c r="E29" i="53"/>
  <c r="F29" i="53"/>
  <c r="G29" i="53"/>
  <c r="H29" i="53"/>
  <c r="C30" i="53"/>
  <c r="D30" i="53"/>
  <c r="E30" i="53"/>
  <c r="F30" i="53"/>
  <c r="G30" i="53"/>
  <c r="H30" i="53"/>
  <c r="C31" i="53"/>
  <c r="D31" i="53"/>
  <c r="E31" i="53"/>
  <c r="F31" i="53"/>
  <c r="G31" i="53"/>
  <c r="H31" i="53"/>
  <c r="C32" i="53"/>
  <c r="D32" i="53"/>
  <c r="E32" i="53"/>
  <c r="F32" i="53"/>
  <c r="G32" i="53"/>
  <c r="H32" i="53"/>
  <c r="C33" i="53"/>
  <c r="D33" i="53"/>
  <c r="E33" i="53"/>
  <c r="F33" i="53"/>
  <c r="G33" i="53"/>
  <c r="H33" i="53"/>
  <c r="C34" i="53"/>
  <c r="D34" i="53"/>
  <c r="E34" i="53"/>
  <c r="F34" i="53"/>
  <c r="G34" i="53"/>
  <c r="H34" i="53"/>
  <c r="C35" i="53"/>
  <c r="D35" i="53"/>
  <c r="E35" i="53"/>
  <c r="F35" i="53"/>
  <c r="G35" i="53"/>
  <c r="H35" i="53"/>
  <c r="C36" i="53"/>
  <c r="D36" i="53"/>
  <c r="E36" i="53"/>
  <c r="F36" i="53"/>
  <c r="G36" i="53"/>
  <c r="H36" i="53"/>
  <c r="C37" i="53"/>
  <c r="D37" i="53"/>
  <c r="E37" i="53"/>
  <c r="F37" i="53"/>
  <c r="G37" i="53"/>
  <c r="H37" i="53"/>
  <c r="C38" i="53"/>
  <c r="D38" i="53"/>
  <c r="E38" i="53"/>
  <c r="F38" i="53"/>
  <c r="G38" i="53"/>
  <c r="H38" i="53"/>
  <c r="C39" i="53"/>
  <c r="D39" i="53"/>
  <c r="E39" i="53"/>
  <c r="F39" i="53"/>
  <c r="G39" i="53"/>
  <c r="H39" i="53"/>
  <c r="C40" i="53"/>
  <c r="D40" i="53"/>
  <c r="E40" i="53"/>
  <c r="F40" i="53"/>
  <c r="G40" i="53"/>
  <c r="H40" i="53"/>
  <c r="C41" i="53"/>
  <c r="D41" i="53"/>
  <c r="E41" i="53"/>
  <c r="F41" i="53"/>
  <c r="G41" i="53"/>
  <c r="H41" i="53"/>
  <c r="C42" i="53"/>
  <c r="D42" i="53"/>
  <c r="E42" i="53"/>
  <c r="F42" i="53"/>
  <c r="G42" i="53"/>
  <c r="H42" i="53"/>
  <c r="C43" i="53"/>
  <c r="D43" i="53"/>
  <c r="E43" i="53"/>
  <c r="F43" i="53"/>
  <c r="G43" i="53"/>
  <c r="H43" i="53"/>
  <c r="C44" i="53"/>
  <c r="D44" i="53"/>
  <c r="E44" i="53"/>
  <c r="F44" i="53"/>
  <c r="G44" i="53"/>
  <c r="H44" i="53"/>
  <c r="B43" i="53"/>
  <c r="B44" i="53"/>
  <c r="B5" i="53"/>
  <c r="B6" i="53"/>
  <c r="B7" i="53"/>
  <c r="B8" i="53"/>
  <c r="B9" i="53"/>
  <c r="B10" i="53"/>
  <c r="B11" i="53"/>
  <c r="B12" i="53"/>
  <c r="B13" i="53"/>
  <c r="B14" i="53"/>
  <c r="B15" i="53"/>
  <c r="B16" i="53"/>
  <c r="B17" i="53"/>
  <c r="B18" i="53"/>
  <c r="B19" i="53"/>
  <c r="B20" i="53"/>
  <c r="B21" i="53"/>
  <c r="B22" i="53"/>
  <c r="B23" i="53"/>
  <c r="B24" i="53"/>
  <c r="B25" i="53"/>
  <c r="B26" i="53"/>
  <c r="B27" i="53"/>
  <c r="B28" i="53"/>
  <c r="B29" i="53"/>
  <c r="B30" i="53"/>
  <c r="B31" i="53"/>
  <c r="B32" i="53"/>
  <c r="B33" i="53"/>
  <c r="B34" i="53"/>
  <c r="B35" i="53"/>
  <c r="B36" i="53"/>
  <c r="B37" i="53"/>
  <c r="B38" i="53"/>
  <c r="B39" i="53"/>
  <c r="B40" i="53"/>
  <c r="B41" i="53"/>
  <c r="B42" i="53"/>
  <c r="S8" i="48"/>
  <c r="T8" i="48"/>
  <c r="S9" i="48"/>
  <c r="T9" i="48"/>
  <c r="S10" i="48"/>
  <c r="T10" i="48"/>
  <c r="S11" i="48"/>
  <c r="T11" i="48"/>
  <c r="S12" i="48"/>
  <c r="T12" i="48"/>
  <c r="S13" i="48"/>
  <c r="T13" i="48"/>
  <c r="S14" i="48"/>
  <c r="T14" i="48"/>
  <c r="S15" i="48"/>
  <c r="T15" i="48"/>
  <c r="S16" i="48"/>
  <c r="T16" i="48"/>
  <c r="S17" i="48"/>
  <c r="T17" i="48"/>
  <c r="S18" i="48"/>
  <c r="T18" i="48"/>
  <c r="S19" i="48"/>
  <c r="T19" i="48"/>
  <c r="S20" i="48"/>
  <c r="T20" i="48"/>
  <c r="S21" i="48"/>
  <c r="T21" i="48"/>
  <c r="S22" i="48"/>
  <c r="T22" i="48"/>
  <c r="S23" i="48"/>
  <c r="T23" i="48"/>
  <c r="S24" i="48"/>
  <c r="T24" i="48"/>
  <c r="S25" i="48"/>
  <c r="T25" i="48"/>
  <c r="S26" i="48"/>
  <c r="T26" i="48"/>
  <c r="S27" i="48"/>
  <c r="T27" i="48"/>
  <c r="S28" i="48"/>
  <c r="T28" i="48"/>
  <c r="S29" i="48"/>
  <c r="T29" i="48"/>
  <c r="S30" i="48"/>
  <c r="T30" i="48"/>
  <c r="S31" i="48"/>
  <c r="T31" i="48"/>
  <c r="S32" i="48"/>
  <c r="T32" i="48"/>
  <c r="S33" i="48"/>
  <c r="T33" i="48"/>
  <c r="S34" i="48"/>
  <c r="T34" i="48"/>
  <c r="S35" i="48"/>
  <c r="T35" i="48"/>
  <c r="S36" i="48"/>
  <c r="T36" i="48"/>
  <c r="S37" i="48"/>
  <c r="T37" i="48"/>
  <c r="S38" i="48"/>
  <c r="T38" i="48"/>
  <c r="S39" i="48"/>
  <c r="T39" i="48"/>
  <c r="S40" i="48"/>
  <c r="T40" i="48"/>
  <c r="S41" i="48"/>
  <c r="T41" i="48"/>
  <c r="S42" i="48"/>
  <c r="T42" i="48"/>
  <c r="S43" i="48"/>
  <c r="T43" i="48"/>
  <c r="S44" i="48"/>
  <c r="T44" i="48"/>
  <c r="S45" i="48"/>
  <c r="T45" i="48"/>
  <c r="T7" i="48"/>
  <c r="S7" i="48"/>
  <c r="C6" i="51"/>
  <c r="D6" i="51"/>
  <c r="E6" i="51"/>
  <c r="F6" i="51"/>
  <c r="G6" i="51"/>
  <c r="H6" i="51"/>
  <c r="I6" i="51"/>
  <c r="J6" i="51"/>
  <c r="K6" i="51"/>
  <c r="L6" i="51"/>
  <c r="M6" i="51"/>
  <c r="N6" i="51"/>
  <c r="O6" i="51"/>
  <c r="P6" i="51"/>
  <c r="Q6" i="51"/>
  <c r="R6" i="51"/>
  <c r="S6" i="51"/>
  <c r="T6" i="51"/>
  <c r="U6" i="51"/>
  <c r="V6" i="51"/>
  <c r="W6" i="51"/>
  <c r="X6" i="51"/>
  <c r="Y6" i="51"/>
  <c r="Z6" i="51"/>
  <c r="AA6" i="51"/>
  <c r="AB6" i="51"/>
  <c r="AC6" i="51"/>
  <c r="AD6" i="51"/>
  <c r="C7" i="51"/>
  <c r="D7" i="51"/>
  <c r="E7" i="51"/>
  <c r="F7" i="51"/>
  <c r="G7" i="51"/>
  <c r="H7" i="51"/>
  <c r="I7" i="51"/>
  <c r="J7" i="51"/>
  <c r="K7" i="51"/>
  <c r="L7" i="51"/>
  <c r="M7" i="51"/>
  <c r="N7" i="51"/>
  <c r="O7" i="51"/>
  <c r="P7" i="51"/>
  <c r="Q7" i="51"/>
  <c r="R7" i="51"/>
  <c r="S7" i="51"/>
  <c r="T7" i="51"/>
  <c r="U7" i="51"/>
  <c r="V7" i="51"/>
  <c r="W7" i="51"/>
  <c r="X7" i="51"/>
  <c r="Y7" i="51"/>
  <c r="Z7" i="51"/>
  <c r="AA7" i="51"/>
  <c r="AB7" i="51"/>
  <c r="AC7" i="51"/>
  <c r="AD7" i="51"/>
  <c r="C8" i="51"/>
  <c r="D8" i="51"/>
  <c r="E8" i="51"/>
  <c r="F8" i="51"/>
  <c r="G8" i="51"/>
  <c r="H8" i="51"/>
  <c r="I8" i="51"/>
  <c r="J8" i="51"/>
  <c r="K8" i="51"/>
  <c r="L8" i="51"/>
  <c r="M8" i="51"/>
  <c r="N8" i="51"/>
  <c r="O8" i="51"/>
  <c r="P8" i="51"/>
  <c r="Q8" i="51"/>
  <c r="R8" i="51"/>
  <c r="S8" i="51"/>
  <c r="T8" i="51"/>
  <c r="U8" i="51"/>
  <c r="V8" i="51"/>
  <c r="W8" i="51"/>
  <c r="X8" i="51"/>
  <c r="Y8" i="51"/>
  <c r="Z8" i="51"/>
  <c r="AA8" i="51"/>
  <c r="AB8" i="51"/>
  <c r="AC8" i="51"/>
  <c r="AD8" i="51"/>
  <c r="C9" i="51"/>
  <c r="D9" i="51"/>
  <c r="E9" i="51"/>
  <c r="F9" i="51"/>
  <c r="G9" i="51"/>
  <c r="H9" i="51"/>
  <c r="I9" i="51"/>
  <c r="J9" i="51"/>
  <c r="K9" i="51"/>
  <c r="L9" i="51"/>
  <c r="M9" i="51"/>
  <c r="N9" i="51"/>
  <c r="O9" i="51"/>
  <c r="P9" i="51"/>
  <c r="Q9" i="51"/>
  <c r="R9" i="51"/>
  <c r="S9" i="51"/>
  <c r="T9" i="51"/>
  <c r="U9" i="51"/>
  <c r="V9" i="51"/>
  <c r="W9" i="51"/>
  <c r="X9" i="51"/>
  <c r="Y9" i="51"/>
  <c r="Z9" i="51"/>
  <c r="AA9" i="51"/>
  <c r="AB9" i="51"/>
  <c r="AC9" i="51"/>
  <c r="AD9" i="51"/>
  <c r="C10" i="51"/>
  <c r="D10" i="51"/>
  <c r="E10" i="51"/>
  <c r="F10" i="51"/>
  <c r="G10" i="51"/>
  <c r="H10" i="51"/>
  <c r="I10" i="51"/>
  <c r="J10" i="51"/>
  <c r="K10" i="51"/>
  <c r="L10" i="51"/>
  <c r="M10" i="51"/>
  <c r="N10" i="51"/>
  <c r="O10" i="51"/>
  <c r="P10" i="51"/>
  <c r="Q10" i="51"/>
  <c r="R10" i="51"/>
  <c r="S10" i="51"/>
  <c r="T10" i="51"/>
  <c r="U10" i="51"/>
  <c r="V10" i="51"/>
  <c r="W10" i="51"/>
  <c r="X10" i="51"/>
  <c r="Y10" i="51"/>
  <c r="Z10" i="51"/>
  <c r="AA10" i="51"/>
  <c r="AB10" i="51"/>
  <c r="AC10" i="51"/>
  <c r="AD10" i="51"/>
  <c r="C11" i="51"/>
  <c r="D11" i="51"/>
  <c r="E11" i="51"/>
  <c r="F11" i="51"/>
  <c r="G11" i="51"/>
  <c r="H11" i="51"/>
  <c r="I11" i="51"/>
  <c r="J11" i="51"/>
  <c r="K11" i="51"/>
  <c r="L11" i="51"/>
  <c r="M11" i="51"/>
  <c r="N11" i="51"/>
  <c r="O11" i="51"/>
  <c r="P11" i="51"/>
  <c r="Q11" i="51"/>
  <c r="R11" i="51"/>
  <c r="S11" i="51"/>
  <c r="T11" i="51"/>
  <c r="U11" i="51"/>
  <c r="V11" i="51"/>
  <c r="W11" i="51"/>
  <c r="X11" i="51"/>
  <c r="Y11" i="51"/>
  <c r="Z11" i="51"/>
  <c r="AA11" i="51"/>
  <c r="AB11" i="51"/>
  <c r="AC11" i="51"/>
  <c r="AD11" i="51"/>
  <c r="C12" i="51"/>
  <c r="D12" i="51"/>
  <c r="E12" i="51"/>
  <c r="F12" i="51"/>
  <c r="G12" i="51"/>
  <c r="H12" i="51"/>
  <c r="I12" i="51"/>
  <c r="J12" i="51"/>
  <c r="K12" i="51"/>
  <c r="L12" i="51"/>
  <c r="M12" i="51"/>
  <c r="N12" i="51"/>
  <c r="O12" i="51"/>
  <c r="P12" i="51"/>
  <c r="Q12" i="51"/>
  <c r="R12" i="51"/>
  <c r="S12" i="51"/>
  <c r="T12" i="51"/>
  <c r="U12" i="51"/>
  <c r="V12" i="51"/>
  <c r="W12" i="51"/>
  <c r="X12" i="51"/>
  <c r="Y12" i="51"/>
  <c r="Z12" i="51"/>
  <c r="AA12" i="51"/>
  <c r="AB12" i="51"/>
  <c r="AC12" i="51"/>
  <c r="AD12" i="51"/>
  <c r="C13" i="51"/>
  <c r="D13" i="51"/>
  <c r="E13" i="51"/>
  <c r="F13" i="51"/>
  <c r="G13" i="51"/>
  <c r="H13" i="51"/>
  <c r="I13" i="51"/>
  <c r="J13" i="51"/>
  <c r="K13" i="51"/>
  <c r="L13" i="51"/>
  <c r="M13" i="51"/>
  <c r="N13" i="51"/>
  <c r="O13" i="51"/>
  <c r="P13" i="51"/>
  <c r="Q13" i="51"/>
  <c r="R13" i="51"/>
  <c r="S13" i="51"/>
  <c r="T13" i="51"/>
  <c r="U13" i="51"/>
  <c r="V13" i="51"/>
  <c r="W13" i="51"/>
  <c r="X13" i="51"/>
  <c r="Y13" i="51"/>
  <c r="Z13" i="51"/>
  <c r="AA13" i="51"/>
  <c r="AB13" i="51"/>
  <c r="AC13" i="51"/>
  <c r="AD13" i="51"/>
  <c r="C14" i="51"/>
  <c r="D14" i="51"/>
  <c r="E14" i="51"/>
  <c r="F14" i="51"/>
  <c r="G14" i="51"/>
  <c r="H14" i="51"/>
  <c r="I14" i="51"/>
  <c r="J14" i="51"/>
  <c r="K14" i="51"/>
  <c r="L14" i="51"/>
  <c r="M14" i="51"/>
  <c r="N14" i="51"/>
  <c r="O14" i="51"/>
  <c r="P14" i="51"/>
  <c r="Q14" i="51"/>
  <c r="R14" i="51"/>
  <c r="S14" i="51"/>
  <c r="T14" i="51"/>
  <c r="U14" i="51"/>
  <c r="V14" i="51"/>
  <c r="W14" i="51"/>
  <c r="X14" i="51"/>
  <c r="Y14" i="51"/>
  <c r="Z14" i="51"/>
  <c r="AA14" i="51"/>
  <c r="AB14" i="51"/>
  <c r="AC14" i="51"/>
  <c r="AD14" i="51"/>
  <c r="C15" i="51"/>
  <c r="D15" i="51"/>
  <c r="E15" i="51"/>
  <c r="F15" i="51"/>
  <c r="G15" i="51"/>
  <c r="H15" i="51"/>
  <c r="I15" i="51"/>
  <c r="J15" i="51"/>
  <c r="K15" i="51"/>
  <c r="L15" i="51"/>
  <c r="M15" i="51"/>
  <c r="N15" i="51"/>
  <c r="O15" i="51"/>
  <c r="P15" i="51"/>
  <c r="Q15" i="51"/>
  <c r="R15" i="51"/>
  <c r="S15" i="51"/>
  <c r="T15" i="51"/>
  <c r="U15" i="51"/>
  <c r="V15" i="51"/>
  <c r="W15" i="51"/>
  <c r="X15" i="51"/>
  <c r="Y15" i="51"/>
  <c r="Z15" i="51"/>
  <c r="AA15" i="51"/>
  <c r="AB15" i="51"/>
  <c r="AC15" i="51"/>
  <c r="AD15" i="51"/>
  <c r="C16" i="51"/>
  <c r="D16" i="51"/>
  <c r="E16" i="51"/>
  <c r="F16" i="51"/>
  <c r="G16" i="51"/>
  <c r="H16" i="51"/>
  <c r="I16" i="51"/>
  <c r="J16" i="51"/>
  <c r="K16" i="51"/>
  <c r="L16" i="51"/>
  <c r="M16" i="51"/>
  <c r="N16" i="51"/>
  <c r="O16" i="51"/>
  <c r="P16" i="51"/>
  <c r="Q16" i="51"/>
  <c r="R16" i="51"/>
  <c r="S16" i="51"/>
  <c r="T16" i="51"/>
  <c r="U16" i="51"/>
  <c r="V16" i="51"/>
  <c r="W16" i="51"/>
  <c r="X16" i="51"/>
  <c r="Y16" i="51"/>
  <c r="Z16" i="51"/>
  <c r="AA16" i="51"/>
  <c r="AB16" i="51"/>
  <c r="AC16" i="51"/>
  <c r="AD16" i="51"/>
  <c r="C17" i="51"/>
  <c r="D17" i="51"/>
  <c r="E17" i="51"/>
  <c r="F17" i="51"/>
  <c r="G17" i="51"/>
  <c r="H17" i="51"/>
  <c r="I17" i="51"/>
  <c r="J17" i="51"/>
  <c r="K17" i="51"/>
  <c r="L17" i="51"/>
  <c r="M17" i="51"/>
  <c r="N17" i="51"/>
  <c r="O17" i="51"/>
  <c r="P17" i="51"/>
  <c r="Q17" i="51"/>
  <c r="R17" i="51"/>
  <c r="S17" i="51"/>
  <c r="T17" i="51"/>
  <c r="U17" i="51"/>
  <c r="V17" i="51"/>
  <c r="W17" i="51"/>
  <c r="X17" i="51"/>
  <c r="Y17" i="51"/>
  <c r="Z17" i="51"/>
  <c r="AA17" i="51"/>
  <c r="AB17" i="51"/>
  <c r="AC17" i="51"/>
  <c r="AD17" i="51"/>
  <c r="C18" i="51"/>
  <c r="D18" i="51"/>
  <c r="E18" i="51"/>
  <c r="F18" i="51"/>
  <c r="G18" i="51"/>
  <c r="H18" i="51"/>
  <c r="I18" i="51"/>
  <c r="J18" i="51"/>
  <c r="K18" i="51"/>
  <c r="L18" i="51"/>
  <c r="M18" i="51"/>
  <c r="N18" i="51"/>
  <c r="O18" i="51"/>
  <c r="P18" i="51"/>
  <c r="Q18" i="51"/>
  <c r="R18" i="51"/>
  <c r="S18" i="51"/>
  <c r="T18" i="51"/>
  <c r="U18" i="51"/>
  <c r="V18" i="51"/>
  <c r="W18" i="51"/>
  <c r="X18" i="51"/>
  <c r="Y18" i="51"/>
  <c r="Z18" i="51"/>
  <c r="AA18" i="51"/>
  <c r="AB18" i="51"/>
  <c r="AC18" i="51"/>
  <c r="AD18" i="51"/>
  <c r="C19" i="51"/>
  <c r="D19" i="51"/>
  <c r="E19" i="51"/>
  <c r="F19" i="51"/>
  <c r="G19" i="51"/>
  <c r="H19" i="51"/>
  <c r="I19" i="51"/>
  <c r="J19" i="51"/>
  <c r="K19" i="51"/>
  <c r="L19" i="51"/>
  <c r="M19" i="51"/>
  <c r="N19" i="51"/>
  <c r="O19" i="51"/>
  <c r="P19" i="51"/>
  <c r="Q19" i="51"/>
  <c r="R19" i="51"/>
  <c r="S19" i="51"/>
  <c r="T19" i="51"/>
  <c r="U19" i="51"/>
  <c r="V19" i="51"/>
  <c r="W19" i="51"/>
  <c r="X19" i="51"/>
  <c r="Y19" i="51"/>
  <c r="Z19" i="51"/>
  <c r="AA19" i="51"/>
  <c r="AB19" i="51"/>
  <c r="AC19" i="51"/>
  <c r="AD19" i="51"/>
  <c r="C20" i="51"/>
  <c r="D20" i="51"/>
  <c r="E20" i="51"/>
  <c r="F20" i="51"/>
  <c r="G20" i="51"/>
  <c r="H20" i="51"/>
  <c r="I20" i="51"/>
  <c r="J20" i="51"/>
  <c r="K20" i="51"/>
  <c r="L20" i="51"/>
  <c r="M20" i="51"/>
  <c r="N20" i="51"/>
  <c r="O20" i="51"/>
  <c r="P20" i="51"/>
  <c r="Q20" i="51"/>
  <c r="R20" i="51"/>
  <c r="S20" i="51"/>
  <c r="T20" i="51"/>
  <c r="U20" i="51"/>
  <c r="V20" i="51"/>
  <c r="W20" i="51"/>
  <c r="X20" i="51"/>
  <c r="Y20" i="51"/>
  <c r="Z20" i="51"/>
  <c r="AA20" i="51"/>
  <c r="AB20" i="51"/>
  <c r="AC20" i="51"/>
  <c r="AD20" i="51"/>
  <c r="C21" i="51"/>
  <c r="D21" i="51"/>
  <c r="E21" i="51"/>
  <c r="F21" i="51"/>
  <c r="G21" i="51"/>
  <c r="H21" i="51"/>
  <c r="I21" i="51"/>
  <c r="J21" i="51"/>
  <c r="K21" i="51"/>
  <c r="L21" i="51"/>
  <c r="M21" i="51"/>
  <c r="N21" i="51"/>
  <c r="O21" i="51"/>
  <c r="P21" i="51"/>
  <c r="Q21" i="51"/>
  <c r="R21" i="51"/>
  <c r="S21" i="51"/>
  <c r="T21" i="51"/>
  <c r="U21" i="51"/>
  <c r="V21" i="51"/>
  <c r="W21" i="51"/>
  <c r="X21" i="51"/>
  <c r="Y21" i="51"/>
  <c r="Z21" i="51"/>
  <c r="AA21" i="51"/>
  <c r="AB21" i="51"/>
  <c r="AC21" i="51"/>
  <c r="AD21" i="51"/>
  <c r="C22" i="51"/>
  <c r="D22" i="51"/>
  <c r="E22" i="51"/>
  <c r="F22" i="51"/>
  <c r="G22" i="51"/>
  <c r="H22" i="51"/>
  <c r="I22" i="51"/>
  <c r="J22" i="51"/>
  <c r="K22" i="51"/>
  <c r="L22" i="51"/>
  <c r="M22" i="51"/>
  <c r="N22" i="51"/>
  <c r="O22" i="51"/>
  <c r="P22" i="51"/>
  <c r="Q22" i="51"/>
  <c r="R22" i="51"/>
  <c r="S22" i="51"/>
  <c r="T22" i="51"/>
  <c r="U22" i="51"/>
  <c r="V22" i="51"/>
  <c r="W22" i="51"/>
  <c r="X22" i="51"/>
  <c r="Y22" i="51"/>
  <c r="Z22" i="51"/>
  <c r="AA22" i="51"/>
  <c r="AB22" i="51"/>
  <c r="AC22" i="51"/>
  <c r="AD22" i="51"/>
  <c r="C23" i="51"/>
  <c r="D23" i="51"/>
  <c r="E23" i="51"/>
  <c r="F23" i="51"/>
  <c r="G23" i="51"/>
  <c r="H23" i="51"/>
  <c r="I23" i="51"/>
  <c r="J23" i="51"/>
  <c r="K23" i="51"/>
  <c r="L23" i="51"/>
  <c r="M23" i="51"/>
  <c r="N23" i="51"/>
  <c r="O23" i="51"/>
  <c r="P23" i="51"/>
  <c r="Q23" i="51"/>
  <c r="R23" i="51"/>
  <c r="S23" i="51"/>
  <c r="T23" i="51"/>
  <c r="U23" i="51"/>
  <c r="V23" i="51"/>
  <c r="W23" i="51"/>
  <c r="X23" i="51"/>
  <c r="Y23" i="51"/>
  <c r="Z23" i="51"/>
  <c r="AA23" i="51"/>
  <c r="AB23" i="51"/>
  <c r="AC23" i="51"/>
  <c r="AD23" i="51"/>
  <c r="C24" i="51"/>
  <c r="D24" i="51"/>
  <c r="E24" i="51"/>
  <c r="F24" i="51"/>
  <c r="G24" i="51"/>
  <c r="H24" i="51"/>
  <c r="I24" i="51"/>
  <c r="J24" i="51"/>
  <c r="K24" i="51"/>
  <c r="L24" i="51"/>
  <c r="M24" i="51"/>
  <c r="N24" i="51"/>
  <c r="O24" i="51"/>
  <c r="P24" i="51"/>
  <c r="Q24" i="51"/>
  <c r="R24" i="51"/>
  <c r="S24" i="51"/>
  <c r="T24" i="51"/>
  <c r="U24" i="51"/>
  <c r="V24" i="51"/>
  <c r="W24" i="51"/>
  <c r="X24" i="51"/>
  <c r="Y24" i="51"/>
  <c r="Z24" i="51"/>
  <c r="AA24" i="51"/>
  <c r="AB24" i="51"/>
  <c r="AC24" i="51"/>
  <c r="AD24" i="51"/>
  <c r="C25" i="51"/>
  <c r="D25" i="51"/>
  <c r="E25" i="51"/>
  <c r="F25" i="51"/>
  <c r="G25" i="51"/>
  <c r="H25" i="51"/>
  <c r="I25" i="51"/>
  <c r="J25" i="51"/>
  <c r="K25" i="51"/>
  <c r="L25" i="51"/>
  <c r="M25" i="51"/>
  <c r="N25" i="51"/>
  <c r="O25" i="51"/>
  <c r="P25" i="51"/>
  <c r="Q25" i="51"/>
  <c r="R25" i="51"/>
  <c r="S25" i="51"/>
  <c r="T25" i="51"/>
  <c r="U25" i="51"/>
  <c r="V25" i="51"/>
  <c r="W25" i="51"/>
  <c r="X25" i="51"/>
  <c r="Y25" i="51"/>
  <c r="Z25" i="51"/>
  <c r="AA25" i="51"/>
  <c r="AB25" i="51"/>
  <c r="AC25" i="51"/>
  <c r="AD25" i="51"/>
  <c r="C26" i="51"/>
  <c r="D26" i="51"/>
  <c r="E26" i="51"/>
  <c r="F26" i="51"/>
  <c r="G26" i="51"/>
  <c r="H26" i="51"/>
  <c r="I26" i="51"/>
  <c r="J26" i="51"/>
  <c r="K26" i="51"/>
  <c r="L26" i="51"/>
  <c r="M26" i="51"/>
  <c r="N26" i="51"/>
  <c r="O26" i="51"/>
  <c r="P26" i="51"/>
  <c r="Q26" i="51"/>
  <c r="R26" i="51"/>
  <c r="S26" i="51"/>
  <c r="T26" i="51"/>
  <c r="U26" i="51"/>
  <c r="V26" i="51"/>
  <c r="W26" i="51"/>
  <c r="X26" i="51"/>
  <c r="Y26" i="51"/>
  <c r="Z26" i="51"/>
  <c r="AA26" i="51"/>
  <c r="AB26" i="51"/>
  <c r="AC26" i="51"/>
  <c r="AD26" i="51"/>
  <c r="C27" i="51"/>
  <c r="D27" i="51"/>
  <c r="E27" i="51"/>
  <c r="F27" i="51"/>
  <c r="G27" i="51"/>
  <c r="H27" i="51"/>
  <c r="I27" i="51"/>
  <c r="J27" i="51"/>
  <c r="K27" i="51"/>
  <c r="L27" i="51"/>
  <c r="M27" i="51"/>
  <c r="N27" i="51"/>
  <c r="O27" i="51"/>
  <c r="P27" i="51"/>
  <c r="Q27" i="51"/>
  <c r="R27" i="51"/>
  <c r="S27" i="51"/>
  <c r="T27" i="51"/>
  <c r="U27" i="51"/>
  <c r="V27" i="51"/>
  <c r="W27" i="51"/>
  <c r="X27" i="51"/>
  <c r="Y27" i="51"/>
  <c r="Z27" i="51"/>
  <c r="AA27" i="51"/>
  <c r="AB27" i="51"/>
  <c r="AC27" i="51"/>
  <c r="AD27" i="51"/>
  <c r="C28" i="51"/>
  <c r="D28" i="51"/>
  <c r="E28" i="51"/>
  <c r="F28" i="51"/>
  <c r="G28" i="51"/>
  <c r="H28" i="51"/>
  <c r="I28" i="51"/>
  <c r="J28" i="51"/>
  <c r="K28" i="51"/>
  <c r="L28" i="51"/>
  <c r="M28" i="51"/>
  <c r="N28" i="51"/>
  <c r="O28" i="51"/>
  <c r="P28" i="51"/>
  <c r="Q28" i="51"/>
  <c r="R28" i="51"/>
  <c r="S28" i="51"/>
  <c r="T28" i="51"/>
  <c r="U28" i="51"/>
  <c r="V28" i="51"/>
  <c r="W28" i="51"/>
  <c r="X28" i="51"/>
  <c r="Y28" i="51"/>
  <c r="Z28" i="51"/>
  <c r="AA28" i="51"/>
  <c r="AB28" i="51"/>
  <c r="AC28" i="51"/>
  <c r="AD28" i="51"/>
  <c r="C29" i="51"/>
  <c r="D29" i="51"/>
  <c r="E29" i="51"/>
  <c r="F29" i="51"/>
  <c r="G29" i="51"/>
  <c r="H29" i="51"/>
  <c r="I29" i="51"/>
  <c r="J29" i="51"/>
  <c r="K29" i="51"/>
  <c r="L29" i="51"/>
  <c r="M29" i="51"/>
  <c r="N29" i="51"/>
  <c r="O29" i="51"/>
  <c r="P29" i="51"/>
  <c r="Q29" i="51"/>
  <c r="R29" i="51"/>
  <c r="S29" i="51"/>
  <c r="T29" i="51"/>
  <c r="U29" i="51"/>
  <c r="V29" i="51"/>
  <c r="W29" i="51"/>
  <c r="X29" i="51"/>
  <c r="Y29" i="51"/>
  <c r="Z29" i="51"/>
  <c r="AA29" i="51"/>
  <c r="AB29" i="51"/>
  <c r="AC29" i="51"/>
  <c r="AD29" i="51"/>
  <c r="C30" i="51"/>
  <c r="D30" i="51"/>
  <c r="E30" i="51"/>
  <c r="F30" i="51"/>
  <c r="G30" i="51"/>
  <c r="H30" i="51"/>
  <c r="I30" i="51"/>
  <c r="J30" i="51"/>
  <c r="K30" i="51"/>
  <c r="L30" i="51"/>
  <c r="M30" i="51"/>
  <c r="N30" i="51"/>
  <c r="O30" i="51"/>
  <c r="P30" i="51"/>
  <c r="Q30" i="51"/>
  <c r="R30" i="51"/>
  <c r="S30" i="51"/>
  <c r="T30" i="51"/>
  <c r="U30" i="51"/>
  <c r="V30" i="51"/>
  <c r="W30" i="51"/>
  <c r="X30" i="51"/>
  <c r="Y30" i="51"/>
  <c r="Z30" i="51"/>
  <c r="AA30" i="51"/>
  <c r="AB30" i="51"/>
  <c r="AC30" i="51"/>
  <c r="AD30" i="51"/>
  <c r="C31" i="51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V31" i="51"/>
  <c r="W31" i="51"/>
  <c r="X31" i="51"/>
  <c r="Y31" i="51"/>
  <c r="Z31" i="51"/>
  <c r="AA31" i="51"/>
  <c r="AB31" i="51"/>
  <c r="AC31" i="51"/>
  <c r="AD31" i="51"/>
  <c r="C32" i="51"/>
  <c r="D32" i="51"/>
  <c r="E32" i="51"/>
  <c r="F32" i="51"/>
  <c r="G32" i="51"/>
  <c r="H32" i="51"/>
  <c r="I32" i="51"/>
  <c r="J32" i="51"/>
  <c r="K32" i="51"/>
  <c r="L32" i="51"/>
  <c r="M32" i="51"/>
  <c r="N32" i="51"/>
  <c r="O32" i="51"/>
  <c r="P32" i="51"/>
  <c r="Q32" i="51"/>
  <c r="R32" i="51"/>
  <c r="S32" i="51"/>
  <c r="T32" i="51"/>
  <c r="U32" i="51"/>
  <c r="V32" i="51"/>
  <c r="W32" i="51"/>
  <c r="X32" i="51"/>
  <c r="Y32" i="51"/>
  <c r="Z32" i="51"/>
  <c r="AA32" i="51"/>
  <c r="AB32" i="51"/>
  <c r="AC32" i="51"/>
  <c r="AD32" i="51"/>
  <c r="C33" i="51"/>
  <c r="D33" i="51"/>
  <c r="E33" i="51"/>
  <c r="F33" i="51"/>
  <c r="G33" i="51"/>
  <c r="H33" i="51"/>
  <c r="I33" i="51"/>
  <c r="J33" i="51"/>
  <c r="K33" i="51"/>
  <c r="L33" i="51"/>
  <c r="M33" i="51"/>
  <c r="N33" i="51"/>
  <c r="O33" i="51"/>
  <c r="P33" i="51"/>
  <c r="Q33" i="51"/>
  <c r="R33" i="51"/>
  <c r="S33" i="51"/>
  <c r="T33" i="51"/>
  <c r="U33" i="51"/>
  <c r="V33" i="51"/>
  <c r="W33" i="51"/>
  <c r="X33" i="51"/>
  <c r="Y33" i="51"/>
  <c r="Z33" i="51"/>
  <c r="AA33" i="51"/>
  <c r="AB33" i="51"/>
  <c r="AC33" i="51"/>
  <c r="AD33" i="51"/>
  <c r="C34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V34" i="51"/>
  <c r="W34" i="51"/>
  <c r="X34" i="51"/>
  <c r="Y34" i="51"/>
  <c r="Z34" i="51"/>
  <c r="AA34" i="51"/>
  <c r="AB34" i="51"/>
  <c r="AC34" i="51"/>
  <c r="AD34" i="51"/>
  <c r="C35" i="51"/>
  <c r="D35" i="51"/>
  <c r="E35" i="51"/>
  <c r="F35" i="51"/>
  <c r="G35" i="51"/>
  <c r="H35" i="51"/>
  <c r="I35" i="51"/>
  <c r="J35" i="51"/>
  <c r="K35" i="51"/>
  <c r="L35" i="51"/>
  <c r="M35" i="51"/>
  <c r="N35" i="51"/>
  <c r="O35" i="51"/>
  <c r="P35" i="51"/>
  <c r="Q35" i="51"/>
  <c r="R35" i="51"/>
  <c r="S35" i="51"/>
  <c r="T35" i="51"/>
  <c r="U35" i="51"/>
  <c r="V35" i="51"/>
  <c r="W35" i="51"/>
  <c r="X35" i="51"/>
  <c r="Y35" i="51"/>
  <c r="Z35" i="51"/>
  <c r="AA35" i="51"/>
  <c r="AB35" i="51"/>
  <c r="AC35" i="51"/>
  <c r="AD35" i="51"/>
  <c r="C36" i="51"/>
  <c r="D36" i="51"/>
  <c r="E36" i="51"/>
  <c r="F36" i="51"/>
  <c r="G36" i="51"/>
  <c r="H36" i="51"/>
  <c r="I36" i="51"/>
  <c r="J36" i="51"/>
  <c r="K36" i="51"/>
  <c r="L36" i="51"/>
  <c r="M36" i="51"/>
  <c r="N36" i="51"/>
  <c r="O36" i="51"/>
  <c r="P36" i="51"/>
  <c r="Q36" i="51"/>
  <c r="R36" i="51"/>
  <c r="S36" i="51"/>
  <c r="T36" i="51"/>
  <c r="U36" i="51"/>
  <c r="V36" i="51"/>
  <c r="W36" i="51"/>
  <c r="X36" i="51"/>
  <c r="Y36" i="51"/>
  <c r="Z36" i="51"/>
  <c r="AA36" i="51"/>
  <c r="AB36" i="51"/>
  <c r="AC36" i="51"/>
  <c r="AD36" i="51"/>
  <c r="C37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V37" i="51"/>
  <c r="W37" i="51"/>
  <c r="X37" i="51"/>
  <c r="Y37" i="51"/>
  <c r="Z37" i="51"/>
  <c r="AA37" i="51"/>
  <c r="AB37" i="51"/>
  <c r="AC37" i="51"/>
  <c r="AD37" i="51"/>
  <c r="C38" i="51"/>
  <c r="D38" i="51"/>
  <c r="E38" i="51"/>
  <c r="F38" i="51"/>
  <c r="G38" i="51"/>
  <c r="H38" i="51"/>
  <c r="I38" i="51"/>
  <c r="J38" i="51"/>
  <c r="K38" i="51"/>
  <c r="L38" i="51"/>
  <c r="M38" i="51"/>
  <c r="N38" i="51"/>
  <c r="O38" i="51"/>
  <c r="P38" i="51"/>
  <c r="Q38" i="51"/>
  <c r="R38" i="51"/>
  <c r="S38" i="51"/>
  <c r="T38" i="51"/>
  <c r="U38" i="51"/>
  <c r="V38" i="51"/>
  <c r="W38" i="51"/>
  <c r="X38" i="51"/>
  <c r="Y38" i="51"/>
  <c r="Z38" i="51"/>
  <c r="AA38" i="51"/>
  <c r="AB38" i="51"/>
  <c r="AC38" i="51"/>
  <c r="AD38" i="51"/>
  <c r="C39" i="51"/>
  <c r="D39" i="51"/>
  <c r="E39" i="51"/>
  <c r="F39" i="51"/>
  <c r="G39" i="51"/>
  <c r="H39" i="51"/>
  <c r="I39" i="51"/>
  <c r="J39" i="51"/>
  <c r="K39" i="51"/>
  <c r="L39" i="51"/>
  <c r="M39" i="51"/>
  <c r="N39" i="51"/>
  <c r="O39" i="51"/>
  <c r="P39" i="51"/>
  <c r="Q39" i="51"/>
  <c r="R39" i="51"/>
  <c r="S39" i="51"/>
  <c r="T39" i="51"/>
  <c r="U39" i="51"/>
  <c r="V39" i="51"/>
  <c r="W39" i="51"/>
  <c r="X39" i="51"/>
  <c r="Y39" i="51"/>
  <c r="Z39" i="51"/>
  <c r="AA39" i="51"/>
  <c r="AB39" i="51"/>
  <c r="AC39" i="51"/>
  <c r="AD39" i="51"/>
  <c r="C40" i="51"/>
  <c r="D40" i="51"/>
  <c r="E40" i="51"/>
  <c r="F40" i="51"/>
  <c r="G40" i="51"/>
  <c r="H40" i="51"/>
  <c r="I40" i="51"/>
  <c r="J40" i="51"/>
  <c r="K40" i="51"/>
  <c r="L40" i="51"/>
  <c r="M40" i="51"/>
  <c r="N40" i="51"/>
  <c r="O40" i="51"/>
  <c r="P40" i="51"/>
  <c r="Q40" i="51"/>
  <c r="R40" i="51"/>
  <c r="S40" i="51"/>
  <c r="T40" i="51"/>
  <c r="U40" i="51"/>
  <c r="V40" i="51"/>
  <c r="W40" i="51"/>
  <c r="X40" i="51"/>
  <c r="Y40" i="51"/>
  <c r="Z40" i="51"/>
  <c r="AA40" i="51"/>
  <c r="AB40" i="51"/>
  <c r="AC40" i="51"/>
  <c r="AD40" i="51"/>
  <c r="C41" i="51"/>
  <c r="D41" i="51"/>
  <c r="E41" i="51"/>
  <c r="F41" i="51"/>
  <c r="G41" i="51"/>
  <c r="H41" i="51"/>
  <c r="I41" i="51"/>
  <c r="J41" i="51"/>
  <c r="K41" i="51"/>
  <c r="L41" i="51"/>
  <c r="M41" i="51"/>
  <c r="N41" i="51"/>
  <c r="O41" i="51"/>
  <c r="P41" i="51"/>
  <c r="Q41" i="51"/>
  <c r="R41" i="51"/>
  <c r="S41" i="51"/>
  <c r="T41" i="51"/>
  <c r="U41" i="51"/>
  <c r="V41" i="51"/>
  <c r="W41" i="51"/>
  <c r="X41" i="51"/>
  <c r="Y41" i="51"/>
  <c r="Z41" i="51"/>
  <c r="AA41" i="51"/>
  <c r="AB41" i="51"/>
  <c r="AC41" i="51"/>
  <c r="AD41" i="51"/>
  <c r="C42" i="51"/>
  <c r="D42" i="51"/>
  <c r="E42" i="51"/>
  <c r="F42" i="51"/>
  <c r="G42" i="51"/>
  <c r="H42" i="51"/>
  <c r="I42" i="51"/>
  <c r="J42" i="51"/>
  <c r="K42" i="51"/>
  <c r="L42" i="51"/>
  <c r="M42" i="51"/>
  <c r="N42" i="51"/>
  <c r="O42" i="51"/>
  <c r="P42" i="51"/>
  <c r="Q42" i="51"/>
  <c r="R42" i="51"/>
  <c r="S42" i="51"/>
  <c r="T42" i="51"/>
  <c r="U42" i="51"/>
  <c r="V42" i="51"/>
  <c r="W42" i="51"/>
  <c r="X42" i="51"/>
  <c r="Y42" i="51"/>
  <c r="Z42" i="51"/>
  <c r="AA42" i="51"/>
  <c r="AB42" i="51"/>
  <c r="AC42" i="51"/>
  <c r="AD42" i="51"/>
  <c r="C43" i="51"/>
  <c r="D43" i="51"/>
  <c r="E43" i="51"/>
  <c r="F43" i="51"/>
  <c r="G43" i="51"/>
  <c r="H43" i="51"/>
  <c r="I43" i="51"/>
  <c r="J43" i="51"/>
  <c r="K43" i="51"/>
  <c r="L43" i="51"/>
  <c r="M43" i="51"/>
  <c r="N43" i="51"/>
  <c r="O43" i="51"/>
  <c r="P43" i="51"/>
  <c r="Q43" i="51"/>
  <c r="R43" i="51"/>
  <c r="S43" i="51"/>
  <c r="T43" i="51"/>
  <c r="U43" i="51"/>
  <c r="V43" i="51"/>
  <c r="W43" i="51"/>
  <c r="X43" i="51"/>
  <c r="Y43" i="51"/>
  <c r="Z43" i="51"/>
  <c r="AA43" i="51"/>
  <c r="AB43" i="51"/>
  <c r="AC43" i="51"/>
  <c r="AD43" i="51"/>
  <c r="C44" i="51"/>
  <c r="D44" i="51"/>
  <c r="E44" i="51"/>
  <c r="F44" i="51"/>
  <c r="G44" i="51"/>
  <c r="H44" i="51"/>
  <c r="I44" i="51"/>
  <c r="J44" i="51"/>
  <c r="K44" i="51"/>
  <c r="L44" i="51"/>
  <c r="M44" i="51"/>
  <c r="N44" i="51"/>
  <c r="O44" i="51"/>
  <c r="P44" i="51"/>
  <c r="Q44" i="51"/>
  <c r="R44" i="51"/>
  <c r="S44" i="51"/>
  <c r="T44" i="51"/>
  <c r="U44" i="51"/>
  <c r="V44" i="51"/>
  <c r="W44" i="51"/>
  <c r="X44" i="51"/>
  <c r="Y44" i="51"/>
  <c r="Z44" i="51"/>
  <c r="AA44" i="51"/>
  <c r="AB44" i="51"/>
  <c r="AC44" i="51"/>
  <c r="AD44" i="51"/>
  <c r="B7" i="51"/>
  <c r="B8" i="51"/>
  <c r="B9" i="51"/>
  <c r="B10" i="51"/>
  <c r="B11" i="51"/>
  <c r="B12" i="51"/>
  <c r="B13" i="51"/>
  <c r="B14" i="51"/>
  <c r="B15" i="51"/>
  <c r="B16" i="51"/>
  <c r="B17" i="51"/>
  <c r="B18" i="51"/>
  <c r="B19" i="51"/>
  <c r="B20" i="51"/>
  <c r="B21" i="51"/>
  <c r="B22" i="51"/>
  <c r="B23" i="51"/>
  <c r="B24" i="51"/>
  <c r="B25" i="51"/>
  <c r="B26" i="51"/>
  <c r="B27" i="51"/>
  <c r="B28" i="51"/>
  <c r="B29" i="51"/>
  <c r="B30" i="51"/>
  <c r="B31" i="51"/>
  <c r="B32" i="51"/>
  <c r="B33" i="51"/>
  <c r="B34" i="51"/>
  <c r="B35" i="51"/>
  <c r="B36" i="51"/>
  <c r="B37" i="51"/>
  <c r="B38" i="51"/>
  <c r="B39" i="51"/>
  <c r="B40" i="51"/>
  <c r="B41" i="51"/>
  <c r="B42" i="51"/>
  <c r="B43" i="51"/>
  <c r="B44" i="51"/>
  <c r="B6" i="51"/>
  <c r="C6" i="50"/>
  <c r="D6" i="50"/>
  <c r="E6" i="50"/>
  <c r="F6" i="50"/>
  <c r="G6" i="50"/>
  <c r="H6" i="50"/>
  <c r="I6" i="50"/>
  <c r="J6" i="50"/>
  <c r="K6" i="50"/>
  <c r="L6" i="50"/>
  <c r="M6" i="50"/>
  <c r="N6" i="50"/>
  <c r="O6" i="50"/>
  <c r="P6" i="50"/>
  <c r="Q6" i="50"/>
  <c r="R6" i="50"/>
  <c r="S6" i="50"/>
  <c r="T6" i="50"/>
  <c r="U6" i="50"/>
  <c r="V6" i="50"/>
  <c r="W6" i="50"/>
  <c r="X6" i="50"/>
  <c r="Y6" i="50"/>
  <c r="Z6" i="50"/>
  <c r="AA6" i="50"/>
  <c r="AB6" i="50"/>
  <c r="AC6" i="50"/>
  <c r="C7" i="50"/>
  <c r="D7" i="50"/>
  <c r="E7" i="50"/>
  <c r="F7" i="50"/>
  <c r="G7" i="50"/>
  <c r="H7" i="50"/>
  <c r="I7" i="50"/>
  <c r="J7" i="50"/>
  <c r="K7" i="50"/>
  <c r="L7" i="50"/>
  <c r="M7" i="50"/>
  <c r="N7" i="50"/>
  <c r="O7" i="50"/>
  <c r="P7" i="50"/>
  <c r="Q7" i="50"/>
  <c r="R7" i="50"/>
  <c r="S7" i="50"/>
  <c r="T7" i="50"/>
  <c r="U7" i="50"/>
  <c r="V7" i="50"/>
  <c r="W7" i="50"/>
  <c r="X7" i="50"/>
  <c r="Y7" i="50"/>
  <c r="Z7" i="50"/>
  <c r="AA7" i="50"/>
  <c r="AB7" i="50"/>
  <c r="AC7" i="50"/>
  <c r="C8" i="50"/>
  <c r="D8" i="50"/>
  <c r="E8" i="50"/>
  <c r="F8" i="50"/>
  <c r="G8" i="50"/>
  <c r="H8" i="50"/>
  <c r="I8" i="50"/>
  <c r="J8" i="50"/>
  <c r="K8" i="50"/>
  <c r="L8" i="50"/>
  <c r="M8" i="50"/>
  <c r="N8" i="50"/>
  <c r="O8" i="50"/>
  <c r="P8" i="50"/>
  <c r="Q8" i="50"/>
  <c r="R8" i="50"/>
  <c r="S8" i="50"/>
  <c r="T8" i="50"/>
  <c r="U8" i="50"/>
  <c r="V8" i="50"/>
  <c r="W8" i="50"/>
  <c r="X8" i="50"/>
  <c r="Y8" i="50"/>
  <c r="Z8" i="50"/>
  <c r="AA8" i="50"/>
  <c r="AB8" i="50"/>
  <c r="AC8" i="50"/>
  <c r="C9" i="50"/>
  <c r="D9" i="50"/>
  <c r="E9" i="50"/>
  <c r="F9" i="50"/>
  <c r="G9" i="50"/>
  <c r="H9" i="50"/>
  <c r="I9" i="50"/>
  <c r="J9" i="50"/>
  <c r="K9" i="50"/>
  <c r="L9" i="50"/>
  <c r="M9" i="50"/>
  <c r="N9" i="50"/>
  <c r="O9" i="50"/>
  <c r="P9" i="50"/>
  <c r="Q9" i="50"/>
  <c r="R9" i="50"/>
  <c r="S9" i="50"/>
  <c r="T9" i="50"/>
  <c r="U9" i="50"/>
  <c r="V9" i="50"/>
  <c r="W9" i="50"/>
  <c r="X9" i="50"/>
  <c r="Y9" i="50"/>
  <c r="Z9" i="50"/>
  <c r="AA9" i="50"/>
  <c r="AB9" i="50"/>
  <c r="AC9" i="50"/>
  <c r="C10" i="50"/>
  <c r="D10" i="50"/>
  <c r="E10" i="50"/>
  <c r="F10" i="50"/>
  <c r="G10" i="50"/>
  <c r="H10" i="50"/>
  <c r="I10" i="50"/>
  <c r="J10" i="50"/>
  <c r="K10" i="50"/>
  <c r="L10" i="50"/>
  <c r="M10" i="50"/>
  <c r="N10" i="50"/>
  <c r="O10" i="50"/>
  <c r="P10" i="50"/>
  <c r="Q10" i="50"/>
  <c r="R10" i="50"/>
  <c r="S10" i="50"/>
  <c r="T10" i="50"/>
  <c r="U10" i="50"/>
  <c r="V10" i="50"/>
  <c r="W10" i="50"/>
  <c r="X10" i="50"/>
  <c r="Y10" i="50"/>
  <c r="Z10" i="50"/>
  <c r="AA10" i="50"/>
  <c r="AB10" i="50"/>
  <c r="AC10" i="50"/>
  <c r="C11" i="50"/>
  <c r="D11" i="50"/>
  <c r="E11" i="50"/>
  <c r="F11" i="50"/>
  <c r="G11" i="50"/>
  <c r="H11" i="50"/>
  <c r="I11" i="50"/>
  <c r="J11" i="50"/>
  <c r="K11" i="50"/>
  <c r="L11" i="50"/>
  <c r="M11" i="50"/>
  <c r="N11" i="50"/>
  <c r="O11" i="50"/>
  <c r="P11" i="50"/>
  <c r="Q11" i="50"/>
  <c r="R11" i="50"/>
  <c r="S11" i="50"/>
  <c r="T11" i="50"/>
  <c r="U11" i="50"/>
  <c r="V11" i="50"/>
  <c r="W11" i="50"/>
  <c r="X11" i="50"/>
  <c r="Y11" i="50"/>
  <c r="Z11" i="50"/>
  <c r="AA11" i="50"/>
  <c r="AB11" i="50"/>
  <c r="AC11" i="50"/>
  <c r="C12" i="50"/>
  <c r="D12" i="50"/>
  <c r="E12" i="50"/>
  <c r="F12" i="50"/>
  <c r="G12" i="50"/>
  <c r="H12" i="50"/>
  <c r="I12" i="50"/>
  <c r="J12" i="50"/>
  <c r="K12" i="50"/>
  <c r="L12" i="50"/>
  <c r="M12" i="50"/>
  <c r="N12" i="50"/>
  <c r="O12" i="50"/>
  <c r="P12" i="50"/>
  <c r="Q12" i="50"/>
  <c r="R12" i="50"/>
  <c r="S12" i="50"/>
  <c r="T12" i="50"/>
  <c r="U12" i="50"/>
  <c r="V12" i="50"/>
  <c r="W12" i="50"/>
  <c r="X12" i="50"/>
  <c r="Y12" i="50"/>
  <c r="Z12" i="50"/>
  <c r="AA12" i="50"/>
  <c r="AB12" i="50"/>
  <c r="AC12" i="50"/>
  <c r="C13" i="50"/>
  <c r="D13" i="50"/>
  <c r="E13" i="50"/>
  <c r="F13" i="50"/>
  <c r="G13" i="50"/>
  <c r="H13" i="50"/>
  <c r="I13" i="50"/>
  <c r="J13" i="50"/>
  <c r="K13" i="50"/>
  <c r="L13" i="50"/>
  <c r="M13" i="50"/>
  <c r="N13" i="50"/>
  <c r="O13" i="50"/>
  <c r="P13" i="50"/>
  <c r="Q13" i="50"/>
  <c r="R13" i="50"/>
  <c r="S13" i="50"/>
  <c r="T13" i="50"/>
  <c r="U13" i="50"/>
  <c r="V13" i="50"/>
  <c r="W13" i="50"/>
  <c r="X13" i="50"/>
  <c r="Y13" i="50"/>
  <c r="Z13" i="50"/>
  <c r="AA13" i="50"/>
  <c r="AB13" i="50"/>
  <c r="AC13" i="50"/>
  <c r="C14" i="50"/>
  <c r="D14" i="50"/>
  <c r="E14" i="50"/>
  <c r="F14" i="50"/>
  <c r="G14" i="50"/>
  <c r="H14" i="50"/>
  <c r="I14" i="50"/>
  <c r="J14" i="50"/>
  <c r="K14" i="50"/>
  <c r="L14" i="50"/>
  <c r="M14" i="50"/>
  <c r="N14" i="50"/>
  <c r="O14" i="50"/>
  <c r="P14" i="50"/>
  <c r="Q14" i="50"/>
  <c r="R14" i="50"/>
  <c r="S14" i="50"/>
  <c r="T14" i="50"/>
  <c r="U14" i="50"/>
  <c r="V14" i="50"/>
  <c r="W14" i="50"/>
  <c r="X14" i="50"/>
  <c r="Y14" i="50"/>
  <c r="Z14" i="50"/>
  <c r="AA14" i="50"/>
  <c r="AB14" i="50"/>
  <c r="AC14" i="50"/>
  <c r="C15" i="50"/>
  <c r="D15" i="50"/>
  <c r="E15" i="50"/>
  <c r="F15" i="50"/>
  <c r="G15" i="50"/>
  <c r="H15" i="50"/>
  <c r="I15" i="50"/>
  <c r="J15" i="50"/>
  <c r="K15" i="50"/>
  <c r="L15" i="50"/>
  <c r="M15" i="50"/>
  <c r="N15" i="50"/>
  <c r="O15" i="50"/>
  <c r="P15" i="50"/>
  <c r="Q15" i="50"/>
  <c r="R15" i="50"/>
  <c r="S15" i="50"/>
  <c r="T15" i="50"/>
  <c r="U15" i="50"/>
  <c r="V15" i="50"/>
  <c r="W15" i="50"/>
  <c r="X15" i="50"/>
  <c r="Y15" i="50"/>
  <c r="Z15" i="50"/>
  <c r="AA15" i="50"/>
  <c r="AB15" i="50"/>
  <c r="AC15" i="50"/>
  <c r="C16" i="50"/>
  <c r="D16" i="50"/>
  <c r="E16" i="50"/>
  <c r="F16" i="50"/>
  <c r="G16" i="50"/>
  <c r="H16" i="50"/>
  <c r="I16" i="50"/>
  <c r="J16" i="50"/>
  <c r="K16" i="50"/>
  <c r="L16" i="50"/>
  <c r="M16" i="50"/>
  <c r="N16" i="50"/>
  <c r="O16" i="50"/>
  <c r="P16" i="50"/>
  <c r="Q16" i="50"/>
  <c r="R16" i="50"/>
  <c r="S16" i="50"/>
  <c r="T16" i="50"/>
  <c r="U16" i="50"/>
  <c r="V16" i="50"/>
  <c r="W16" i="50"/>
  <c r="X16" i="50"/>
  <c r="Y16" i="50"/>
  <c r="Z16" i="50"/>
  <c r="AA16" i="50"/>
  <c r="AB16" i="50"/>
  <c r="AC16" i="50"/>
  <c r="C17" i="50"/>
  <c r="D17" i="50"/>
  <c r="E17" i="50"/>
  <c r="F17" i="50"/>
  <c r="G17" i="50"/>
  <c r="H17" i="50"/>
  <c r="I17" i="50"/>
  <c r="J17" i="50"/>
  <c r="K17" i="50"/>
  <c r="L17" i="50"/>
  <c r="M17" i="50"/>
  <c r="N17" i="50"/>
  <c r="O17" i="50"/>
  <c r="P17" i="50"/>
  <c r="Q17" i="50"/>
  <c r="R17" i="50"/>
  <c r="S17" i="50"/>
  <c r="T17" i="50"/>
  <c r="U17" i="50"/>
  <c r="V17" i="50"/>
  <c r="W17" i="50"/>
  <c r="X17" i="50"/>
  <c r="Y17" i="50"/>
  <c r="Z17" i="50"/>
  <c r="AA17" i="50"/>
  <c r="AB17" i="50"/>
  <c r="AC17" i="50"/>
  <c r="C18" i="50"/>
  <c r="D18" i="50"/>
  <c r="E18" i="50"/>
  <c r="F18" i="50"/>
  <c r="G18" i="50"/>
  <c r="H18" i="50"/>
  <c r="I18" i="50"/>
  <c r="J18" i="50"/>
  <c r="K18" i="50"/>
  <c r="L18" i="50"/>
  <c r="M18" i="50"/>
  <c r="N18" i="50"/>
  <c r="O18" i="50"/>
  <c r="P18" i="50"/>
  <c r="Q18" i="50"/>
  <c r="R18" i="50"/>
  <c r="S18" i="50"/>
  <c r="T18" i="50"/>
  <c r="U18" i="50"/>
  <c r="V18" i="50"/>
  <c r="W18" i="50"/>
  <c r="X18" i="50"/>
  <c r="Y18" i="50"/>
  <c r="Z18" i="50"/>
  <c r="AA18" i="50"/>
  <c r="AB18" i="50"/>
  <c r="AC18" i="50"/>
  <c r="C19" i="50"/>
  <c r="D19" i="50"/>
  <c r="E19" i="50"/>
  <c r="F19" i="50"/>
  <c r="G19" i="50"/>
  <c r="H19" i="50"/>
  <c r="I19" i="50"/>
  <c r="J19" i="50"/>
  <c r="K19" i="50"/>
  <c r="L19" i="50"/>
  <c r="M19" i="50"/>
  <c r="N19" i="50"/>
  <c r="O19" i="50"/>
  <c r="P19" i="50"/>
  <c r="Q19" i="50"/>
  <c r="R19" i="50"/>
  <c r="S19" i="50"/>
  <c r="T19" i="50"/>
  <c r="U19" i="50"/>
  <c r="V19" i="50"/>
  <c r="W19" i="50"/>
  <c r="X19" i="50"/>
  <c r="Y19" i="50"/>
  <c r="Z19" i="50"/>
  <c r="AA19" i="50"/>
  <c r="AB19" i="50"/>
  <c r="AC19" i="50"/>
  <c r="C20" i="50"/>
  <c r="D20" i="50"/>
  <c r="E20" i="50"/>
  <c r="F20" i="50"/>
  <c r="G20" i="50"/>
  <c r="H20" i="50"/>
  <c r="I20" i="50"/>
  <c r="J20" i="50"/>
  <c r="K20" i="50"/>
  <c r="L20" i="50"/>
  <c r="M20" i="50"/>
  <c r="N20" i="50"/>
  <c r="O20" i="50"/>
  <c r="P20" i="50"/>
  <c r="Q20" i="50"/>
  <c r="R20" i="50"/>
  <c r="S20" i="50"/>
  <c r="T20" i="50"/>
  <c r="U20" i="50"/>
  <c r="V20" i="50"/>
  <c r="W20" i="50"/>
  <c r="X20" i="50"/>
  <c r="Y20" i="50"/>
  <c r="Z20" i="50"/>
  <c r="AA20" i="50"/>
  <c r="AB20" i="50"/>
  <c r="AC20" i="50"/>
  <c r="C21" i="50"/>
  <c r="D21" i="50"/>
  <c r="E21" i="50"/>
  <c r="F21" i="50"/>
  <c r="G21" i="50"/>
  <c r="H21" i="50"/>
  <c r="I21" i="50"/>
  <c r="J21" i="50"/>
  <c r="K21" i="50"/>
  <c r="L21" i="50"/>
  <c r="M21" i="50"/>
  <c r="N21" i="50"/>
  <c r="O21" i="50"/>
  <c r="P21" i="50"/>
  <c r="Q21" i="50"/>
  <c r="R21" i="50"/>
  <c r="S21" i="50"/>
  <c r="T21" i="50"/>
  <c r="U21" i="50"/>
  <c r="V21" i="50"/>
  <c r="W21" i="50"/>
  <c r="X21" i="50"/>
  <c r="Y21" i="50"/>
  <c r="Z21" i="50"/>
  <c r="AA21" i="50"/>
  <c r="AB21" i="50"/>
  <c r="AC21" i="50"/>
  <c r="C22" i="50"/>
  <c r="D22" i="50"/>
  <c r="E22" i="50"/>
  <c r="F22" i="50"/>
  <c r="G22" i="50"/>
  <c r="H22" i="50"/>
  <c r="I22" i="50"/>
  <c r="J22" i="50"/>
  <c r="K22" i="50"/>
  <c r="L22" i="50"/>
  <c r="M22" i="50"/>
  <c r="N22" i="50"/>
  <c r="O22" i="50"/>
  <c r="P22" i="50"/>
  <c r="Q22" i="50"/>
  <c r="R22" i="50"/>
  <c r="S22" i="50"/>
  <c r="T22" i="50"/>
  <c r="U22" i="50"/>
  <c r="V22" i="50"/>
  <c r="W22" i="50"/>
  <c r="X22" i="50"/>
  <c r="Y22" i="50"/>
  <c r="Z22" i="50"/>
  <c r="AA22" i="50"/>
  <c r="AB22" i="50"/>
  <c r="AC22" i="50"/>
  <c r="C23" i="50"/>
  <c r="D23" i="50"/>
  <c r="E23" i="50"/>
  <c r="F23" i="50"/>
  <c r="G23" i="50"/>
  <c r="H23" i="50"/>
  <c r="I23" i="50"/>
  <c r="J23" i="50"/>
  <c r="K23" i="50"/>
  <c r="L23" i="50"/>
  <c r="M23" i="50"/>
  <c r="N23" i="50"/>
  <c r="O23" i="50"/>
  <c r="P23" i="50"/>
  <c r="Q23" i="50"/>
  <c r="R23" i="50"/>
  <c r="S23" i="50"/>
  <c r="T23" i="50"/>
  <c r="U23" i="50"/>
  <c r="V23" i="50"/>
  <c r="W23" i="50"/>
  <c r="X23" i="50"/>
  <c r="Y23" i="50"/>
  <c r="Z23" i="50"/>
  <c r="AA23" i="50"/>
  <c r="AB23" i="50"/>
  <c r="AC23" i="50"/>
  <c r="C24" i="50"/>
  <c r="D24" i="50"/>
  <c r="E24" i="50"/>
  <c r="F24" i="50"/>
  <c r="G24" i="50"/>
  <c r="H24" i="50"/>
  <c r="I24" i="50"/>
  <c r="J24" i="50"/>
  <c r="K24" i="50"/>
  <c r="L24" i="50"/>
  <c r="M24" i="50"/>
  <c r="N24" i="50"/>
  <c r="O24" i="50"/>
  <c r="P24" i="50"/>
  <c r="Q24" i="50"/>
  <c r="R24" i="50"/>
  <c r="S24" i="50"/>
  <c r="T24" i="50"/>
  <c r="U24" i="50"/>
  <c r="V24" i="50"/>
  <c r="W24" i="50"/>
  <c r="X24" i="50"/>
  <c r="Y24" i="50"/>
  <c r="Z24" i="50"/>
  <c r="AA24" i="50"/>
  <c r="AB24" i="50"/>
  <c r="AC24" i="50"/>
  <c r="C25" i="50"/>
  <c r="D25" i="50"/>
  <c r="E25" i="50"/>
  <c r="F25" i="50"/>
  <c r="G25" i="50"/>
  <c r="H25" i="50"/>
  <c r="I25" i="50"/>
  <c r="J25" i="50"/>
  <c r="K25" i="50"/>
  <c r="L25" i="50"/>
  <c r="M25" i="50"/>
  <c r="N25" i="50"/>
  <c r="O25" i="50"/>
  <c r="P25" i="50"/>
  <c r="Q25" i="50"/>
  <c r="R25" i="50"/>
  <c r="S25" i="50"/>
  <c r="T25" i="50"/>
  <c r="U25" i="50"/>
  <c r="V25" i="50"/>
  <c r="W25" i="50"/>
  <c r="X25" i="50"/>
  <c r="Y25" i="50"/>
  <c r="Z25" i="50"/>
  <c r="AA25" i="50"/>
  <c r="AB25" i="50"/>
  <c r="AC25" i="50"/>
  <c r="C26" i="50"/>
  <c r="D26" i="50"/>
  <c r="E26" i="50"/>
  <c r="F26" i="50"/>
  <c r="G26" i="50"/>
  <c r="H26" i="50"/>
  <c r="I26" i="50"/>
  <c r="J26" i="50"/>
  <c r="K26" i="50"/>
  <c r="L26" i="50"/>
  <c r="M26" i="50"/>
  <c r="N26" i="50"/>
  <c r="O26" i="50"/>
  <c r="P26" i="50"/>
  <c r="Q26" i="50"/>
  <c r="R26" i="50"/>
  <c r="S26" i="50"/>
  <c r="T26" i="50"/>
  <c r="U26" i="50"/>
  <c r="V26" i="50"/>
  <c r="W26" i="50"/>
  <c r="X26" i="50"/>
  <c r="Y26" i="50"/>
  <c r="Z26" i="50"/>
  <c r="AA26" i="50"/>
  <c r="AB26" i="50"/>
  <c r="AC26" i="50"/>
  <c r="C27" i="50"/>
  <c r="D27" i="50"/>
  <c r="E27" i="50"/>
  <c r="F27" i="50"/>
  <c r="G27" i="50"/>
  <c r="H27" i="50"/>
  <c r="I27" i="50"/>
  <c r="J27" i="50"/>
  <c r="K27" i="50"/>
  <c r="L27" i="50"/>
  <c r="M27" i="50"/>
  <c r="N27" i="50"/>
  <c r="O27" i="50"/>
  <c r="P27" i="50"/>
  <c r="Q27" i="50"/>
  <c r="R27" i="50"/>
  <c r="S27" i="50"/>
  <c r="T27" i="50"/>
  <c r="U27" i="50"/>
  <c r="V27" i="50"/>
  <c r="W27" i="50"/>
  <c r="X27" i="50"/>
  <c r="Y27" i="50"/>
  <c r="Z27" i="50"/>
  <c r="AA27" i="50"/>
  <c r="AB27" i="50"/>
  <c r="AC27" i="50"/>
  <c r="C28" i="50"/>
  <c r="D28" i="50"/>
  <c r="E28" i="50"/>
  <c r="F28" i="50"/>
  <c r="G28" i="50"/>
  <c r="H28" i="50"/>
  <c r="I28" i="50"/>
  <c r="J28" i="50"/>
  <c r="K28" i="50"/>
  <c r="L28" i="50"/>
  <c r="M28" i="50"/>
  <c r="N28" i="50"/>
  <c r="O28" i="50"/>
  <c r="P28" i="50"/>
  <c r="Q28" i="50"/>
  <c r="R28" i="50"/>
  <c r="S28" i="50"/>
  <c r="T28" i="50"/>
  <c r="U28" i="50"/>
  <c r="V28" i="50"/>
  <c r="W28" i="50"/>
  <c r="X28" i="50"/>
  <c r="Y28" i="50"/>
  <c r="Z28" i="50"/>
  <c r="AA28" i="50"/>
  <c r="AB28" i="50"/>
  <c r="AC28" i="50"/>
  <c r="C29" i="50"/>
  <c r="D29" i="50"/>
  <c r="E29" i="50"/>
  <c r="F29" i="50"/>
  <c r="G29" i="50"/>
  <c r="H29" i="50"/>
  <c r="I29" i="50"/>
  <c r="J29" i="50"/>
  <c r="K29" i="50"/>
  <c r="L29" i="50"/>
  <c r="M29" i="50"/>
  <c r="N29" i="50"/>
  <c r="O29" i="50"/>
  <c r="P29" i="50"/>
  <c r="Q29" i="50"/>
  <c r="R29" i="50"/>
  <c r="S29" i="50"/>
  <c r="T29" i="50"/>
  <c r="U29" i="50"/>
  <c r="V29" i="50"/>
  <c r="W29" i="50"/>
  <c r="X29" i="50"/>
  <c r="Y29" i="50"/>
  <c r="Z29" i="50"/>
  <c r="AA29" i="50"/>
  <c r="AB29" i="50"/>
  <c r="AC29" i="50"/>
  <c r="C30" i="50"/>
  <c r="D30" i="50"/>
  <c r="E30" i="50"/>
  <c r="F30" i="50"/>
  <c r="G30" i="50"/>
  <c r="H30" i="50"/>
  <c r="I30" i="50"/>
  <c r="J30" i="50"/>
  <c r="K30" i="50"/>
  <c r="L30" i="50"/>
  <c r="M30" i="50"/>
  <c r="N30" i="50"/>
  <c r="O30" i="50"/>
  <c r="P30" i="50"/>
  <c r="Q30" i="50"/>
  <c r="R30" i="50"/>
  <c r="S30" i="50"/>
  <c r="T30" i="50"/>
  <c r="U30" i="50"/>
  <c r="V30" i="50"/>
  <c r="W30" i="50"/>
  <c r="X30" i="50"/>
  <c r="Y30" i="50"/>
  <c r="Z30" i="50"/>
  <c r="AA30" i="50"/>
  <c r="AB30" i="50"/>
  <c r="AC30" i="50"/>
  <c r="C31" i="50"/>
  <c r="D31" i="50"/>
  <c r="E31" i="50"/>
  <c r="F31" i="50"/>
  <c r="G31" i="50"/>
  <c r="H31" i="50"/>
  <c r="I31" i="50"/>
  <c r="J31" i="50"/>
  <c r="K31" i="50"/>
  <c r="L31" i="50"/>
  <c r="M31" i="50"/>
  <c r="N31" i="50"/>
  <c r="O31" i="50"/>
  <c r="P31" i="50"/>
  <c r="Q31" i="50"/>
  <c r="R31" i="50"/>
  <c r="S31" i="50"/>
  <c r="T31" i="50"/>
  <c r="U31" i="50"/>
  <c r="V31" i="50"/>
  <c r="W31" i="50"/>
  <c r="X31" i="50"/>
  <c r="Y31" i="50"/>
  <c r="Z31" i="50"/>
  <c r="AA31" i="50"/>
  <c r="AB31" i="50"/>
  <c r="AC31" i="50"/>
  <c r="C32" i="50"/>
  <c r="D32" i="50"/>
  <c r="E32" i="50"/>
  <c r="F32" i="50"/>
  <c r="G32" i="50"/>
  <c r="H32" i="50"/>
  <c r="I32" i="50"/>
  <c r="J32" i="50"/>
  <c r="K32" i="50"/>
  <c r="L32" i="50"/>
  <c r="M32" i="50"/>
  <c r="N32" i="50"/>
  <c r="O32" i="50"/>
  <c r="P32" i="50"/>
  <c r="Q32" i="50"/>
  <c r="R32" i="50"/>
  <c r="S32" i="50"/>
  <c r="T32" i="50"/>
  <c r="U32" i="50"/>
  <c r="V32" i="50"/>
  <c r="W32" i="50"/>
  <c r="X32" i="50"/>
  <c r="Y32" i="50"/>
  <c r="Z32" i="50"/>
  <c r="AA32" i="50"/>
  <c r="AB32" i="50"/>
  <c r="AC32" i="50"/>
  <c r="C33" i="50"/>
  <c r="D33" i="50"/>
  <c r="E33" i="50"/>
  <c r="F33" i="50"/>
  <c r="G33" i="50"/>
  <c r="H33" i="50"/>
  <c r="I33" i="50"/>
  <c r="J33" i="50"/>
  <c r="K33" i="50"/>
  <c r="L33" i="50"/>
  <c r="M33" i="50"/>
  <c r="N33" i="50"/>
  <c r="O33" i="50"/>
  <c r="P33" i="50"/>
  <c r="Q33" i="50"/>
  <c r="R33" i="50"/>
  <c r="S33" i="50"/>
  <c r="T33" i="50"/>
  <c r="U33" i="50"/>
  <c r="V33" i="50"/>
  <c r="W33" i="50"/>
  <c r="X33" i="50"/>
  <c r="Y33" i="50"/>
  <c r="Z33" i="50"/>
  <c r="AA33" i="50"/>
  <c r="AB33" i="50"/>
  <c r="AC33" i="50"/>
  <c r="C34" i="50"/>
  <c r="D34" i="50"/>
  <c r="E34" i="50"/>
  <c r="F34" i="50"/>
  <c r="G34" i="50"/>
  <c r="H34" i="50"/>
  <c r="I34" i="50"/>
  <c r="J34" i="50"/>
  <c r="K34" i="50"/>
  <c r="L34" i="50"/>
  <c r="M34" i="50"/>
  <c r="N34" i="50"/>
  <c r="O34" i="50"/>
  <c r="P34" i="50"/>
  <c r="Q34" i="50"/>
  <c r="R34" i="50"/>
  <c r="S34" i="50"/>
  <c r="T34" i="50"/>
  <c r="U34" i="50"/>
  <c r="V34" i="50"/>
  <c r="W34" i="50"/>
  <c r="X34" i="50"/>
  <c r="Y34" i="50"/>
  <c r="Z34" i="50"/>
  <c r="AA34" i="50"/>
  <c r="AB34" i="50"/>
  <c r="AC34" i="50"/>
  <c r="C35" i="50"/>
  <c r="D35" i="50"/>
  <c r="E35" i="50"/>
  <c r="F35" i="50"/>
  <c r="G35" i="50"/>
  <c r="H35" i="50"/>
  <c r="I35" i="50"/>
  <c r="J35" i="50"/>
  <c r="K35" i="50"/>
  <c r="L35" i="50"/>
  <c r="M35" i="50"/>
  <c r="N35" i="50"/>
  <c r="O35" i="50"/>
  <c r="P35" i="50"/>
  <c r="Q35" i="50"/>
  <c r="R35" i="50"/>
  <c r="S35" i="50"/>
  <c r="T35" i="50"/>
  <c r="U35" i="50"/>
  <c r="V35" i="50"/>
  <c r="W35" i="50"/>
  <c r="X35" i="50"/>
  <c r="Y35" i="50"/>
  <c r="Z35" i="50"/>
  <c r="AA35" i="50"/>
  <c r="AB35" i="50"/>
  <c r="AC35" i="50"/>
  <c r="C36" i="50"/>
  <c r="D36" i="50"/>
  <c r="E36" i="50"/>
  <c r="F36" i="50"/>
  <c r="G36" i="50"/>
  <c r="H36" i="50"/>
  <c r="I36" i="50"/>
  <c r="J36" i="50"/>
  <c r="K36" i="50"/>
  <c r="L36" i="50"/>
  <c r="M36" i="50"/>
  <c r="N36" i="50"/>
  <c r="O36" i="50"/>
  <c r="P36" i="50"/>
  <c r="Q36" i="50"/>
  <c r="R36" i="50"/>
  <c r="S36" i="50"/>
  <c r="T36" i="50"/>
  <c r="U36" i="50"/>
  <c r="V36" i="50"/>
  <c r="W36" i="50"/>
  <c r="X36" i="50"/>
  <c r="Y36" i="50"/>
  <c r="Z36" i="50"/>
  <c r="AA36" i="50"/>
  <c r="AB36" i="50"/>
  <c r="AC36" i="50"/>
  <c r="C37" i="50"/>
  <c r="D37" i="50"/>
  <c r="E37" i="50"/>
  <c r="F37" i="50"/>
  <c r="G37" i="50"/>
  <c r="H37" i="50"/>
  <c r="I37" i="50"/>
  <c r="J37" i="50"/>
  <c r="K37" i="50"/>
  <c r="L37" i="50"/>
  <c r="M37" i="50"/>
  <c r="N37" i="50"/>
  <c r="O37" i="50"/>
  <c r="P37" i="50"/>
  <c r="Q37" i="50"/>
  <c r="R37" i="50"/>
  <c r="S37" i="50"/>
  <c r="T37" i="50"/>
  <c r="U37" i="50"/>
  <c r="V37" i="50"/>
  <c r="W37" i="50"/>
  <c r="X37" i="50"/>
  <c r="Y37" i="50"/>
  <c r="Z37" i="50"/>
  <c r="AA37" i="50"/>
  <c r="AB37" i="50"/>
  <c r="AC37" i="50"/>
  <c r="C38" i="50"/>
  <c r="D38" i="50"/>
  <c r="E38" i="50"/>
  <c r="F38" i="50"/>
  <c r="G38" i="50"/>
  <c r="H38" i="50"/>
  <c r="I38" i="50"/>
  <c r="J38" i="50"/>
  <c r="K38" i="50"/>
  <c r="L38" i="50"/>
  <c r="M38" i="50"/>
  <c r="N38" i="50"/>
  <c r="O38" i="50"/>
  <c r="P38" i="50"/>
  <c r="Q38" i="50"/>
  <c r="R38" i="50"/>
  <c r="S38" i="50"/>
  <c r="T38" i="50"/>
  <c r="U38" i="50"/>
  <c r="V38" i="50"/>
  <c r="W38" i="50"/>
  <c r="X38" i="50"/>
  <c r="Y38" i="50"/>
  <c r="Z38" i="50"/>
  <c r="AA38" i="50"/>
  <c r="AB38" i="50"/>
  <c r="AC38" i="50"/>
  <c r="C39" i="50"/>
  <c r="D39" i="50"/>
  <c r="E39" i="50"/>
  <c r="F39" i="50"/>
  <c r="G39" i="50"/>
  <c r="H39" i="50"/>
  <c r="I39" i="50"/>
  <c r="J39" i="50"/>
  <c r="K39" i="50"/>
  <c r="L39" i="50"/>
  <c r="M39" i="50"/>
  <c r="N39" i="50"/>
  <c r="O39" i="50"/>
  <c r="P39" i="50"/>
  <c r="Q39" i="50"/>
  <c r="R39" i="50"/>
  <c r="S39" i="50"/>
  <c r="T39" i="50"/>
  <c r="U39" i="50"/>
  <c r="V39" i="50"/>
  <c r="W39" i="50"/>
  <c r="X39" i="50"/>
  <c r="Y39" i="50"/>
  <c r="Z39" i="50"/>
  <c r="AA39" i="50"/>
  <c r="AB39" i="50"/>
  <c r="AC39" i="50"/>
  <c r="C40" i="50"/>
  <c r="D40" i="50"/>
  <c r="E40" i="50"/>
  <c r="F40" i="50"/>
  <c r="G40" i="50"/>
  <c r="H40" i="50"/>
  <c r="I40" i="50"/>
  <c r="J40" i="50"/>
  <c r="K40" i="50"/>
  <c r="L40" i="50"/>
  <c r="M40" i="50"/>
  <c r="N40" i="50"/>
  <c r="O40" i="50"/>
  <c r="P40" i="50"/>
  <c r="Q40" i="50"/>
  <c r="R40" i="50"/>
  <c r="S40" i="50"/>
  <c r="T40" i="50"/>
  <c r="U40" i="50"/>
  <c r="V40" i="50"/>
  <c r="W40" i="50"/>
  <c r="X40" i="50"/>
  <c r="Y40" i="50"/>
  <c r="Z40" i="50"/>
  <c r="AA40" i="50"/>
  <c r="AB40" i="50"/>
  <c r="AC40" i="50"/>
  <c r="C41" i="50"/>
  <c r="D41" i="50"/>
  <c r="E41" i="50"/>
  <c r="F41" i="50"/>
  <c r="G41" i="50"/>
  <c r="H41" i="50"/>
  <c r="I41" i="50"/>
  <c r="J41" i="50"/>
  <c r="K41" i="50"/>
  <c r="L41" i="50"/>
  <c r="M41" i="50"/>
  <c r="N41" i="50"/>
  <c r="O41" i="50"/>
  <c r="P41" i="50"/>
  <c r="Q41" i="50"/>
  <c r="R41" i="50"/>
  <c r="S41" i="50"/>
  <c r="T41" i="50"/>
  <c r="U41" i="50"/>
  <c r="V41" i="50"/>
  <c r="W41" i="50"/>
  <c r="X41" i="50"/>
  <c r="Y41" i="50"/>
  <c r="Z41" i="50"/>
  <c r="AA41" i="50"/>
  <c r="AB41" i="50"/>
  <c r="AC41" i="50"/>
  <c r="C42" i="50"/>
  <c r="D42" i="50"/>
  <c r="E42" i="50"/>
  <c r="F42" i="50"/>
  <c r="G42" i="50"/>
  <c r="H42" i="50"/>
  <c r="I42" i="50"/>
  <c r="J42" i="50"/>
  <c r="K42" i="50"/>
  <c r="L42" i="50"/>
  <c r="M42" i="50"/>
  <c r="N42" i="50"/>
  <c r="O42" i="50"/>
  <c r="P42" i="50"/>
  <c r="Q42" i="50"/>
  <c r="R42" i="50"/>
  <c r="S42" i="50"/>
  <c r="T42" i="50"/>
  <c r="U42" i="50"/>
  <c r="V42" i="50"/>
  <c r="W42" i="50"/>
  <c r="X42" i="50"/>
  <c r="Y42" i="50"/>
  <c r="Z42" i="50"/>
  <c r="AA42" i="50"/>
  <c r="AB42" i="50"/>
  <c r="AC42" i="50"/>
  <c r="C43" i="50"/>
  <c r="D43" i="50"/>
  <c r="E43" i="50"/>
  <c r="F43" i="50"/>
  <c r="G43" i="50"/>
  <c r="H43" i="50"/>
  <c r="I43" i="50"/>
  <c r="J43" i="50"/>
  <c r="K43" i="50"/>
  <c r="L43" i="50"/>
  <c r="M43" i="50"/>
  <c r="N43" i="50"/>
  <c r="O43" i="50"/>
  <c r="P43" i="50"/>
  <c r="Q43" i="50"/>
  <c r="R43" i="50"/>
  <c r="S43" i="50"/>
  <c r="T43" i="50"/>
  <c r="U43" i="50"/>
  <c r="V43" i="50"/>
  <c r="W43" i="50"/>
  <c r="X43" i="50"/>
  <c r="Y43" i="50"/>
  <c r="Z43" i="50"/>
  <c r="AA43" i="50"/>
  <c r="AB43" i="50"/>
  <c r="AC43" i="50"/>
  <c r="C44" i="50"/>
  <c r="D44" i="50"/>
  <c r="E44" i="50"/>
  <c r="F44" i="50"/>
  <c r="G44" i="50"/>
  <c r="H44" i="50"/>
  <c r="I44" i="50"/>
  <c r="J44" i="50"/>
  <c r="K44" i="50"/>
  <c r="L44" i="50"/>
  <c r="M44" i="50"/>
  <c r="N44" i="50"/>
  <c r="O44" i="50"/>
  <c r="P44" i="50"/>
  <c r="Q44" i="50"/>
  <c r="R44" i="50"/>
  <c r="S44" i="50"/>
  <c r="T44" i="50"/>
  <c r="U44" i="50"/>
  <c r="V44" i="50"/>
  <c r="W44" i="50"/>
  <c r="X44" i="50"/>
  <c r="Y44" i="50"/>
  <c r="Z44" i="50"/>
  <c r="AA44" i="50"/>
  <c r="AB44" i="50"/>
  <c r="AC44" i="50"/>
  <c r="B7" i="50"/>
  <c r="B8" i="50"/>
  <c r="B9" i="50"/>
  <c r="B10" i="50"/>
  <c r="B11" i="50"/>
  <c r="B12" i="50"/>
  <c r="B13" i="50"/>
  <c r="B14" i="50"/>
  <c r="B15" i="50"/>
  <c r="B16" i="50"/>
  <c r="B17" i="50"/>
  <c r="B18" i="50"/>
  <c r="B19" i="50"/>
  <c r="B20" i="50"/>
  <c r="B21" i="50"/>
  <c r="B22" i="50"/>
  <c r="B23" i="50"/>
  <c r="B24" i="50"/>
  <c r="B25" i="50"/>
  <c r="B26" i="50"/>
  <c r="B27" i="50"/>
  <c r="B28" i="50"/>
  <c r="B29" i="50"/>
  <c r="B30" i="50"/>
  <c r="B31" i="50"/>
  <c r="B32" i="50"/>
  <c r="B33" i="50"/>
  <c r="B34" i="50"/>
  <c r="B35" i="50"/>
  <c r="B36" i="50"/>
  <c r="B37" i="50"/>
  <c r="B38" i="50"/>
  <c r="B39" i="50"/>
  <c r="B40" i="50"/>
  <c r="B41" i="50"/>
  <c r="B42" i="50"/>
  <c r="B43" i="50"/>
  <c r="B44" i="50"/>
  <c r="B6" i="50"/>
  <c r="S35" i="40"/>
  <c r="T35" i="40"/>
  <c r="U35" i="40"/>
  <c r="V35" i="40"/>
  <c r="W35" i="40"/>
  <c r="X35" i="40"/>
  <c r="Y35" i="40"/>
  <c r="Z35" i="40"/>
  <c r="C5" i="52"/>
  <c r="D5" i="52"/>
  <c r="E5" i="52"/>
  <c r="F5" i="52"/>
  <c r="G5" i="52"/>
  <c r="H5" i="52"/>
  <c r="I5" i="52"/>
  <c r="J5" i="52"/>
  <c r="K5" i="52"/>
  <c r="L5" i="52"/>
  <c r="M5" i="52"/>
  <c r="N5" i="52"/>
  <c r="O5" i="52"/>
  <c r="P5" i="52"/>
  <c r="Q5" i="52"/>
  <c r="R5" i="52"/>
  <c r="S5" i="52"/>
  <c r="T5" i="52"/>
  <c r="U5" i="52"/>
  <c r="V5" i="52"/>
  <c r="W5" i="52"/>
  <c r="X5" i="52"/>
  <c r="Y5" i="52"/>
  <c r="Z5" i="52"/>
  <c r="AA5" i="52"/>
  <c r="AB5" i="52"/>
  <c r="AC5" i="52"/>
  <c r="AD5" i="52"/>
  <c r="C6" i="52"/>
  <c r="D6" i="52"/>
  <c r="E6" i="52"/>
  <c r="F6" i="52"/>
  <c r="G6" i="52"/>
  <c r="H6" i="52"/>
  <c r="I6" i="52"/>
  <c r="J6" i="52"/>
  <c r="K6" i="52"/>
  <c r="L6" i="52"/>
  <c r="M6" i="52"/>
  <c r="N6" i="52"/>
  <c r="O6" i="52"/>
  <c r="P6" i="52"/>
  <c r="Q6" i="52"/>
  <c r="R6" i="52"/>
  <c r="S6" i="52"/>
  <c r="T6" i="52"/>
  <c r="U6" i="52"/>
  <c r="V6" i="52"/>
  <c r="W6" i="52"/>
  <c r="X6" i="52"/>
  <c r="Y6" i="52"/>
  <c r="Z6" i="52"/>
  <c r="AA6" i="52"/>
  <c r="AB6" i="52"/>
  <c r="AC6" i="52"/>
  <c r="AD6" i="52"/>
  <c r="C7" i="52"/>
  <c r="D7" i="52"/>
  <c r="E7" i="52"/>
  <c r="F7" i="52"/>
  <c r="G7" i="52"/>
  <c r="H7" i="52"/>
  <c r="I7" i="52"/>
  <c r="J7" i="52"/>
  <c r="K7" i="52"/>
  <c r="L7" i="52"/>
  <c r="M7" i="52"/>
  <c r="N7" i="52"/>
  <c r="O7" i="52"/>
  <c r="P7" i="52"/>
  <c r="Q7" i="52"/>
  <c r="R7" i="52"/>
  <c r="S7" i="52"/>
  <c r="T7" i="52"/>
  <c r="U7" i="52"/>
  <c r="V7" i="52"/>
  <c r="W7" i="52"/>
  <c r="X7" i="52"/>
  <c r="Y7" i="52"/>
  <c r="Z7" i="52"/>
  <c r="AA7" i="52"/>
  <c r="AB7" i="52"/>
  <c r="AC7" i="52"/>
  <c r="AD7" i="52"/>
  <c r="C8" i="52"/>
  <c r="D8" i="52"/>
  <c r="E8" i="52"/>
  <c r="F8" i="52"/>
  <c r="G8" i="52"/>
  <c r="H8" i="52"/>
  <c r="I8" i="52"/>
  <c r="J8" i="52"/>
  <c r="K8" i="52"/>
  <c r="L8" i="52"/>
  <c r="M8" i="52"/>
  <c r="N8" i="52"/>
  <c r="O8" i="52"/>
  <c r="P8" i="52"/>
  <c r="Q8" i="52"/>
  <c r="R8" i="52"/>
  <c r="S8" i="52"/>
  <c r="T8" i="52"/>
  <c r="U8" i="52"/>
  <c r="V8" i="52"/>
  <c r="W8" i="52"/>
  <c r="X8" i="52"/>
  <c r="Y8" i="52"/>
  <c r="Z8" i="52"/>
  <c r="AA8" i="52"/>
  <c r="AB8" i="52"/>
  <c r="AC8" i="52"/>
  <c r="AD8" i="52"/>
  <c r="C9" i="52"/>
  <c r="D9" i="52"/>
  <c r="E9" i="52"/>
  <c r="F9" i="52"/>
  <c r="G9" i="52"/>
  <c r="H9" i="52"/>
  <c r="I9" i="52"/>
  <c r="J9" i="52"/>
  <c r="K9" i="52"/>
  <c r="L9" i="52"/>
  <c r="M9" i="52"/>
  <c r="N9" i="52"/>
  <c r="O9" i="52"/>
  <c r="P9" i="52"/>
  <c r="Q9" i="52"/>
  <c r="R9" i="52"/>
  <c r="S9" i="52"/>
  <c r="T9" i="52"/>
  <c r="U9" i="52"/>
  <c r="V9" i="52"/>
  <c r="W9" i="52"/>
  <c r="X9" i="52"/>
  <c r="Y9" i="52"/>
  <c r="Z9" i="52"/>
  <c r="AA9" i="52"/>
  <c r="AB9" i="52"/>
  <c r="AC9" i="52"/>
  <c r="AD9" i="52"/>
  <c r="C10" i="52"/>
  <c r="D10" i="52"/>
  <c r="E10" i="52"/>
  <c r="F10" i="52"/>
  <c r="G10" i="52"/>
  <c r="H10" i="52"/>
  <c r="I10" i="52"/>
  <c r="J10" i="52"/>
  <c r="K10" i="52"/>
  <c r="L10" i="52"/>
  <c r="M10" i="52"/>
  <c r="N10" i="52"/>
  <c r="O10" i="52"/>
  <c r="P10" i="52"/>
  <c r="Q10" i="52"/>
  <c r="R10" i="52"/>
  <c r="S10" i="52"/>
  <c r="T10" i="52"/>
  <c r="U10" i="52"/>
  <c r="V10" i="52"/>
  <c r="W10" i="52"/>
  <c r="X10" i="52"/>
  <c r="Y10" i="52"/>
  <c r="Z10" i="52"/>
  <c r="AA10" i="52"/>
  <c r="AB10" i="52"/>
  <c r="AC10" i="52"/>
  <c r="AD10" i="52"/>
  <c r="C11" i="52"/>
  <c r="D11" i="52"/>
  <c r="E11" i="52"/>
  <c r="F11" i="52"/>
  <c r="G11" i="52"/>
  <c r="H11" i="52"/>
  <c r="I11" i="52"/>
  <c r="J11" i="52"/>
  <c r="K11" i="52"/>
  <c r="L11" i="52"/>
  <c r="M11" i="52"/>
  <c r="N11" i="52"/>
  <c r="O11" i="52"/>
  <c r="P11" i="52"/>
  <c r="Q11" i="52"/>
  <c r="R11" i="52"/>
  <c r="S11" i="52"/>
  <c r="T11" i="52"/>
  <c r="U11" i="52"/>
  <c r="V11" i="52"/>
  <c r="W11" i="52"/>
  <c r="X11" i="52"/>
  <c r="Y11" i="52"/>
  <c r="Z11" i="52"/>
  <c r="AA11" i="52"/>
  <c r="AB11" i="52"/>
  <c r="AC11" i="52"/>
  <c r="AD11" i="52"/>
  <c r="C12" i="52"/>
  <c r="D12" i="52"/>
  <c r="E12" i="52"/>
  <c r="F12" i="52"/>
  <c r="G12" i="52"/>
  <c r="H12" i="52"/>
  <c r="I12" i="52"/>
  <c r="J12" i="52"/>
  <c r="K12" i="52"/>
  <c r="L12" i="52"/>
  <c r="M12" i="52"/>
  <c r="N12" i="52"/>
  <c r="O12" i="52"/>
  <c r="P12" i="52"/>
  <c r="Q12" i="52"/>
  <c r="R12" i="52"/>
  <c r="S12" i="52"/>
  <c r="T12" i="52"/>
  <c r="U12" i="52"/>
  <c r="V12" i="52"/>
  <c r="W12" i="52"/>
  <c r="X12" i="52"/>
  <c r="Y12" i="52"/>
  <c r="Z12" i="52"/>
  <c r="AA12" i="52"/>
  <c r="AB12" i="52"/>
  <c r="AC12" i="52"/>
  <c r="AD12" i="52"/>
  <c r="C13" i="52"/>
  <c r="D13" i="52"/>
  <c r="E13" i="52"/>
  <c r="F13" i="52"/>
  <c r="G13" i="52"/>
  <c r="H13" i="52"/>
  <c r="I13" i="52"/>
  <c r="J13" i="52"/>
  <c r="K13" i="52"/>
  <c r="L13" i="52"/>
  <c r="M13" i="52"/>
  <c r="N13" i="52"/>
  <c r="O13" i="52"/>
  <c r="P13" i="52"/>
  <c r="Q13" i="52"/>
  <c r="R13" i="52"/>
  <c r="S13" i="52"/>
  <c r="T13" i="52"/>
  <c r="U13" i="52"/>
  <c r="V13" i="52"/>
  <c r="W13" i="52"/>
  <c r="X13" i="52"/>
  <c r="Y13" i="52"/>
  <c r="Z13" i="52"/>
  <c r="AA13" i="52"/>
  <c r="AB13" i="52"/>
  <c r="AC13" i="52"/>
  <c r="AD13" i="52"/>
  <c r="C14" i="52"/>
  <c r="D14" i="52"/>
  <c r="E14" i="52"/>
  <c r="F14" i="52"/>
  <c r="G14" i="52"/>
  <c r="H14" i="52"/>
  <c r="I14" i="52"/>
  <c r="J14" i="52"/>
  <c r="K14" i="52"/>
  <c r="L14" i="52"/>
  <c r="M14" i="52"/>
  <c r="N14" i="52"/>
  <c r="O14" i="52"/>
  <c r="P14" i="52"/>
  <c r="Q14" i="52"/>
  <c r="R14" i="52"/>
  <c r="S14" i="52"/>
  <c r="T14" i="52"/>
  <c r="U14" i="52"/>
  <c r="V14" i="52"/>
  <c r="W14" i="52"/>
  <c r="X14" i="52"/>
  <c r="Y14" i="52"/>
  <c r="Z14" i="52"/>
  <c r="AA14" i="52"/>
  <c r="AB14" i="52"/>
  <c r="AC14" i="52"/>
  <c r="AD14" i="52"/>
  <c r="C15" i="52"/>
  <c r="D15" i="52"/>
  <c r="E15" i="52"/>
  <c r="F15" i="52"/>
  <c r="G15" i="52"/>
  <c r="H15" i="52"/>
  <c r="I15" i="52"/>
  <c r="J15" i="52"/>
  <c r="K15" i="52"/>
  <c r="L15" i="52"/>
  <c r="M15" i="52"/>
  <c r="N15" i="52"/>
  <c r="O15" i="52"/>
  <c r="P15" i="52"/>
  <c r="Q15" i="52"/>
  <c r="R15" i="52"/>
  <c r="S15" i="52"/>
  <c r="T15" i="52"/>
  <c r="U15" i="52"/>
  <c r="V15" i="52"/>
  <c r="W15" i="52"/>
  <c r="X15" i="52"/>
  <c r="Y15" i="52"/>
  <c r="Z15" i="52"/>
  <c r="AA15" i="52"/>
  <c r="AB15" i="52"/>
  <c r="AC15" i="52"/>
  <c r="AD15" i="52"/>
  <c r="C16" i="52"/>
  <c r="D16" i="52"/>
  <c r="E16" i="52"/>
  <c r="F16" i="52"/>
  <c r="G16" i="52"/>
  <c r="H16" i="52"/>
  <c r="I16" i="52"/>
  <c r="J16" i="52"/>
  <c r="K16" i="52"/>
  <c r="L16" i="52"/>
  <c r="M16" i="52"/>
  <c r="N16" i="52"/>
  <c r="O16" i="52"/>
  <c r="P16" i="52"/>
  <c r="Q16" i="52"/>
  <c r="R16" i="52"/>
  <c r="S16" i="52"/>
  <c r="T16" i="52"/>
  <c r="U16" i="52"/>
  <c r="V16" i="52"/>
  <c r="W16" i="52"/>
  <c r="X16" i="52"/>
  <c r="Y16" i="52"/>
  <c r="Z16" i="52"/>
  <c r="AA16" i="52"/>
  <c r="AB16" i="52"/>
  <c r="AC16" i="52"/>
  <c r="AD16" i="52"/>
  <c r="C17" i="52"/>
  <c r="D17" i="52"/>
  <c r="E17" i="52"/>
  <c r="F17" i="52"/>
  <c r="G17" i="52"/>
  <c r="H17" i="52"/>
  <c r="I17" i="52"/>
  <c r="J17" i="52"/>
  <c r="K17" i="52"/>
  <c r="L17" i="52"/>
  <c r="M17" i="52"/>
  <c r="N17" i="52"/>
  <c r="O17" i="52"/>
  <c r="P17" i="52"/>
  <c r="Q17" i="52"/>
  <c r="R17" i="52"/>
  <c r="S17" i="52"/>
  <c r="T17" i="52"/>
  <c r="U17" i="52"/>
  <c r="V17" i="52"/>
  <c r="W17" i="52"/>
  <c r="X17" i="52"/>
  <c r="Y17" i="52"/>
  <c r="Z17" i="52"/>
  <c r="AA17" i="52"/>
  <c r="AB17" i="52"/>
  <c r="AC17" i="52"/>
  <c r="AD17" i="52"/>
  <c r="C18" i="52"/>
  <c r="D18" i="52"/>
  <c r="E18" i="52"/>
  <c r="F18" i="52"/>
  <c r="G18" i="52"/>
  <c r="H18" i="52"/>
  <c r="I18" i="52"/>
  <c r="J18" i="52"/>
  <c r="K18" i="52"/>
  <c r="L18" i="52"/>
  <c r="M18" i="52"/>
  <c r="N18" i="52"/>
  <c r="O18" i="52"/>
  <c r="P18" i="52"/>
  <c r="Q18" i="52"/>
  <c r="R18" i="52"/>
  <c r="S18" i="52"/>
  <c r="T18" i="52"/>
  <c r="U18" i="52"/>
  <c r="V18" i="52"/>
  <c r="W18" i="52"/>
  <c r="X18" i="52"/>
  <c r="Y18" i="52"/>
  <c r="Z18" i="52"/>
  <c r="AA18" i="52"/>
  <c r="AB18" i="52"/>
  <c r="AC18" i="52"/>
  <c r="AD18" i="52"/>
  <c r="C19" i="52"/>
  <c r="D19" i="52"/>
  <c r="E19" i="52"/>
  <c r="F19" i="52"/>
  <c r="G19" i="52"/>
  <c r="H19" i="52"/>
  <c r="I19" i="52"/>
  <c r="J19" i="52"/>
  <c r="K19" i="52"/>
  <c r="L19" i="52"/>
  <c r="M19" i="52"/>
  <c r="N19" i="52"/>
  <c r="O19" i="52"/>
  <c r="P19" i="52"/>
  <c r="Q19" i="52"/>
  <c r="R19" i="52"/>
  <c r="S19" i="52"/>
  <c r="T19" i="52"/>
  <c r="U19" i="52"/>
  <c r="V19" i="52"/>
  <c r="W19" i="52"/>
  <c r="X19" i="52"/>
  <c r="Y19" i="52"/>
  <c r="Z19" i="52"/>
  <c r="AA19" i="52"/>
  <c r="AB19" i="52"/>
  <c r="AC19" i="52"/>
  <c r="AD19" i="52"/>
  <c r="C20" i="52"/>
  <c r="D20" i="52"/>
  <c r="E20" i="52"/>
  <c r="F20" i="52"/>
  <c r="G20" i="52"/>
  <c r="H20" i="52"/>
  <c r="I20" i="52"/>
  <c r="J20" i="52"/>
  <c r="K20" i="52"/>
  <c r="L20" i="52"/>
  <c r="M20" i="52"/>
  <c r="N20" i="52"/>
  <c r="O20" i="52"/>
  <c r="P20" i="52"/>
  <c r="Q20" i="52"/>
  <c r="R20" i="52"/>
  <c r="S20" i="52"/>
  <c r="T20" i="52"/>
  <c r="U20" i="52"/>
  <c r="V20" i="52"/>
  <c r="W20" i="52"/>
  <c r="X20" i="52"/>
  <c r="Y20" i="52"/>
  <c r="Z20" i="52"/>
  <c r="AA20" i="52"/>
  <c r="AB20" i="52"/>
  <c r="AC20" i="52"/>
  <c r="AD20" i="52"/>
  <c r="C21" i="52"/>
  <c r="D21" i="52"/>
  <c r="E21" i="52"/>
  <c r="F21" i="52"/>
  <c r="G21" i="52"/>
  <c r="H21" i="52"/>
  <c r="I21" i="52"/>
  <c r="J21" i="52"/>
  <c r="K21" i="52"/>
  <c r="L21" i="52"/>
  <c r="M21" i="52"/>
  <c r="N21" i="52"/>
  <c r="O21" i="52"/>
  <c r="P21" i="52"/>
  <c r="Q21" i="52"/>
  <c r="R21" i="52"/>
  <c r="S21" i="52"/>
  <c r="T21" i="52"/>
  <c r="U21" i="52"/>
  <c r="V21" i="52"/>
  <c r="W21" i="52"/>
  <c r="X21" i="52"/>
  <c r="Y21" i="52"/>
  <c r="Z21" i="52"/>
  <c r="AA21" i="52"/>
  <c r="AB21" i="52"/>
  <c r="AC21" i="52"/>
  <c r="AD21" i="52"/>
  <c r="C22" i="52"/>
  <c r="D22" i="52"/>
  <c r="E22" i="52"/>
  <c r="F22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S22" i="52"/>
  <c r="T22" i="52"/>
  <c r="U22" i="52"/>
  <c r="V22" i="52"/>
  <c r="W22" i="52"/>
  <c r="X22" i="52"/>
  <c r="Y22" i="52"/>
  <c r="Z22" i="52"/>
  <c r="AA22" i="52"/>
  <c r="AB22" i="52"/>
  <c r="AC22" i="52"/>
  <c r="AD22" i="52"/>
  <c r="C23" i="52"/>
  <c r="D23" i="52"/>
  <c r="E23" i="52"/>
  <c r="F23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S23" i="52"/>
  <c r="T23" i="52"/>
  <c r="U23" i="52"/>
  <c r="V23" i="52"/>
  <c r="W23" i="52"/>
  <c r="X23" i="52"/>
  <c r="Y23" i="52"/>
  <c r="Z23" i="52"/>
  <c r="AA23" i="52"/>
  <c r="AB23" i="52"/>
  <c r="AC23" i="52"/>
  <c r="AD23" i="52"/>
  <c r="C24" i="52"/>
  <c r="D24" i="52"/>
  <c r="E24" i="52"/>
  <c r="F24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S24" i="52"/>
  <c r="T24" i="52"/>
  <c r="U24" i="52"/>
  <c r="V24" i="52"/>
  <c r="W24" i="52"/>
  <c r="X24" i="52"/>
  <c r="Y24" i="52"/>
  <c r="Z24" i="52"/>
  <c r="AA24" i="52"/>
  <c r="AB24" i="52"/>
  <c r="AC24" i="52"/>
  <c r="AD24" i="52"/>
  <c r="C25" i="52"/>
  <c r="D25" i="52"/>
  <c r="E25" i="52"/>
  <c r="F25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S25" i="52"/>
  <c r="T25" i="52"/>
  <c r="U25" i="52"/>
  <c r="V25" i="52"/>
  <c r="W25" i="52"/>
  <c r="X25" i="52"/>
  <c r="Y25" i="52"/>
  <c r="Z25" i="52"/>
  <c r="AA25" i="52"/>
  <c r="AB25" i="52"/>
  <c r="AC25" i="52"/>
  <c r="AD25" i="52"/>
  <c r="C26" i="52"/>
  <c r="D26" i="52"/>
  <c r="E26" i="52"/>
  <c r="F26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S26" i="52"/>
  <c r="T26" i="52"/>
  <c r="U26" i="52"/>
  <c r="V26" i="52"/>
  <c r="W26" i="52"/>
  <c r="X26" i="52"/>
  <c r="Y26" i="52"/>
  <c r="Z26" i="52"/>
  <c r="AA26" i="52"/>
  <c r="AB26" i="52"/>
  <c r="AC26" i="52"/>
  <c r="AD26" i="52"/>
  <c r="C27" i="52"/>
  <c r="D27" i="52"/>
  <c r="E27" i="52"/>
  <c r="F27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S27" i="52"/>
  <c r="T27" i="52"/>
  <c r="U27" i="52"/>
  <c r="V27" i="52"/>
  <c r="W27" i="52"/>
  <c r="X27" i="52"/>
  <c r="Y27" i="52"/>
  <c r="Z27" i="52"/>
  <c r="AA27" i="52"/>
  <c r="AB27" i="52"/>
  <c r="AC27" i="52"/>
  <c r="AD27" i="52"/>
  <c r="C28" i="52"/>
  <c r="D28" i="52"/>
  <c r="E28" i="52"/>
  <c r="F28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S28" i="52"/>
  <c r="T28" i="52"/>
  <c r="U28" i="52"/>
  <c r="V28" i="52"/>
  <c r="W28" i="52"/>
  <c r="X28" i="52"/>
  <c r="Y28" i="52"/>
  <c r="Z28" i="52"/>
  <c r="AA28" i="52"/>
  <c r="AB28" i="52"/>
  <c r="AC28" i="52"/>
  <c r="AD28" i="52"/>
  <c r="C29" i="52"/>
  <c r="D29" i="52"/>
  <c r="E29" i="52"/>
  <c r="F29" i="52"/>
  <c r="G29" i="52"/>
  <c r="H29" i="52"/>
  <c r="I29" i="52"/>
  <c r="J29" i="52"/>
  <c r="K29" i="52"/>
  <c r="L29" i="52"/>
  <c r="M29" i="52"/>
  <c r="N29" i="52"/>
  <c r="O29" i="52"/>
  <c r="P29" i="52"/>
  <c r="Q29" i="52"/>
  <c r="R29" i="52"/>
  <c r="S29" i="52"/>
  <c r="T29" i="52"/>
  <c r="U29" i="52"/>
  <c r="V29" i="52"/>
  <c r="W29" i="52"/>
  <c r="X29" i="52"/>
  <c r="Y29" i="52"/>
  <c r="Z29" i="52"/>
  <c r="AA29" i="52"/>
  <c r="AB29" i="52"/>
  <c r="AC29" i="52"/>
  <c r="AD29" i="52"/>
  <c r="C30" i="52"/>
  <c r="D30" i="52"/>
  <c r="E30" i="52"/>
  <c r="F30" i="52"/>
  <c r="G30" i="52"/>
  <c r="H30" i="52"/>
  <c r="I30" i="52"/>
  <c r="J30" i="52"/>
  <c r="K30" i="52"/>
  <c r="L30" i="52"/>
  <c r="M30" i="52"/>
  <c r="N30" i="52"/>
  <c r="O30" i="52"/>
  <c r="P30" i="52"/>
  <c r="Q30" i="52"/>
  <c r="R30" i="52"/>
  <c r="S30" i="52"/>
  <c r="T30" i="52"/>
  <c r="U30" i="52"/>
  <c r="V30" i="52"/>
  <c r="W30" i="52"/>
  <c r="X30" i="52"/>
  <c r="Y30" i="52"/>
  <c r="Z30" i="52"/>
  <c r="AA30" i="52"/>
  <c r="AB30" i="52"/>
  <c r="AC30" i="52"/>
  <c r="AD30" i="52"/>
  <c r="C31" i="52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V31" i="52"/>
  <c r="W31" i="52"/>
  <c r="X31" i="52"/>
  <c r="Y31" i="52"/>
  <c r="Z31" i="52"/>
  <c r="AA31" i="52"/>
  <c r="AB31" i="52"/>
  <c r="AC31" i="52"/>
  <c r="AD31" i="52"/>
  <c r="C32" i="52"/>
  <c r="D32" i="52"/>
  <c r="E32" i="52"/>
  <c r="F32" i="52"/>
  <c r="G32" i="52"/>
  <c r="H32" i="52"/>
  <c r="I32" i="52"/>
  <c r="J32" i="52"/>
  <c r="K32" i="52"/>
  <c r="L32" i="52"/>
  <c r="M32" i="52"/>
  <c r="N32" i="52"/>
  <c r="O32" i="52"/>
  <c r="P32" i="52"/>
  <c r="Q32" i="52"/>
  <c r="R32" i="52"/>
  <c r="S32" i="52"/>
  <c r="T32" i="52"/>
  <c r="U32" i="52"/>
  <c r="V32" i="52"/>
  <c r="W32" i="52"/>
  <c r="X32" i="52"/>
  <c r="Y32" i="52"/>
  <c r="Z32" i="52"/>
  <c r="AA32" i="52"/>
  <c r="AB32" i="52"/>
  <c r="AC32" i="52"/>
  <c r="AD32" i="52"/>
  <c r="C33" i="52"/>
  <c r="D33" i="52"/>
  <c r="E33" i="52"/>
  <c r="F33" i="52"/>
  <c r="G33" i="52"/>
  <c r="H33" i="52"/>
  <c r="I33" i="52"/>
  <c r="J33" i="52"/>
  <c r="K33" i="52"/>
  <c r="L33" i="52"/>
  <c r="M33" i="52"/>
  <c r="N33" i="52"/>
  <c r="O33" i="52"/>
  <c r="P33" i="52"/>
  <c r="Q33" i="52"/>
  <c r="R33" i="52"/>
  <c r="S33" i="52"/>
  <c r="T33" i="52"/>
  <c r="U33" i="52"/>
  <c r="V33" i="52"/>
  <c r="W33" i="52"/>
  <c r="X33" i="52"/>
  <c r="Y33" i="52"/>
  <c r="Z33" i="52"/>
  <c r="AA33" i="52"/>
  <c r="AB33" i="52"/>
  <c r="AC33" i="52"/>
  <c r="AD33" i="52"/>
  <c r="C34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V34" i="52"/>
  <c r="W34" i="52"/>
  <c r="X34" i="52"/>
  <c r="Y34" i="52"/>
  <c r="Z34" i="52"/>
  <c r="AA34" i="52"/>
  <c r="AB34" i="52"/>
  <c r="AC34" i="52"/>
  <c r="AD34" i="52"/>
  <c r="C35" i="52"/>
  <c r="D35" i="52"/>
  <c r="E35" i="52"/>
  <c r="F35" i="52"/>
  <c r="G35" i="52"/>
  <c r="H35" i="52"/>
  <c r="I35" i="52"/>
  <c r="J35" i="52"/>
  <c r="K35" i="52"/>
  <c r="L35" i="52"/>
  <c r="M35" i="52"/>
  <c r="N35" i="52"/>
  <c r="O35" i="52"/>
  <c r="P35" i="52"/>
  <c r="Q35" i="52"/>
  <c r="R35" i="52"/>
  <c r="S35" i="52"/>
  <c r="T35" i="52"/>
  <c r="U35" i="52"/>
  <c r="V35" i="52"/>
  <c r="W35" i="52"/>
  <c r="X35" i="52"/>
  <c r="Y35" i="52"/>
  <c r="Z35" i="52"/>
  <c r="AA35" i="52"/>
  <c r="AB35" i="52"/>
  <c r="AC35" i="52"/>
  <c r="AD35" i="52"/>
  <c r="C36" i="52"/>
  <c r="D36" i="52"/>
  <c r="E36" i="52"/>
  <c r="F36" i="52"/>
  <c r="G36" i="52"/>
  <c r="H36" i="52"/>
  <c r="I36" i="52"/>
  <c r="J36" i="52"/>
  <c r="K36" i="52"/>
  <c r="L36" i="52"/>
  <c r="M36" i="52"/>
  <c r="N36" i="52"/>
  <c r="O36" i="52"/>
  <c r="P36" i="52"/>
  <c r="Q36" i="52"/>
  <c r="R36" i="52"/>
  <c r="S36" i="52"/>
  <c r="T36" i="52"/>
  <c r="U36" i="52"/>
  <c r="V36" i="52"/>
  <c r="W36" i="52"/>
  <c r="X36" i="52"/>
  <c r="Y36" i="52"/>
  <c r="Z36" i="52"/>
  <c r="AA36" i="52"/>
  <c r="AB36" i="52"/>
  <c r="AC36" i="52"/>
  <c r="AD36" i="52"/>
  <c r="C37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V37" i="52"/>
  <c r="W37" i="52"/>
  <c r="X37" i="52"/>
  <c r="Y37" i="52"/>
  <c r="Z37" i="52"/>
  <c r="AA37" i="52"/>
  <c r="AB37" i="52"/>
  <c r="AC37" i="52"/>
  <c r="AD37" i="52"/>
  <c r="C38" i="52"/>
  <c r="D38" i="52"/>
  <c r="E38" i="52"/>
  <c r="F38" i="52"/>
  <c r="G38" i="52"/>
  <c r="H38" i="52"/>
  <c r="I38" i="52"/>
  <c r="J38" i="52"/>
  <c r="K38" i="52"/>
  <c r="L38" i="52"/>
  <c r="M38" i="52"/>
  <c r="N38" i="52"/>
  <c r="O38" i="52"/>
  <c r="P38" i="52"/>
  <c r="Q38" i="52"/>
  <c r="R38" i="52"/>
  <c r="S38" i="52"/>
  <c r="T38" i="52"/>
  <c r="U38" i="52"/>
  <c r="V38" i="52"/>
  <c r="W38" i="52"/>
  <c r="X38" i="52"/>
  <c r="Y38" i="52"/>
  <c r="Z38" i="52"/>
  <c r="AA38" i="52"/>
  <c r="AB38" i="52"/>
  <c r="AC38" i="52"/>
  <c r="AD38" i="52"/>
  <c r="C39" i="52"/>
  <c r="D39" i="52"/>
  <c r="E39" i="52"/>
  <c r="F39" i="52"/>
  <c r="G39" i="52"/>
  <c r="H39" i="52"/>
  <c r="I39" i="52"/>
  <c r="J39" i="52"/>
  <c r="K39" i="52"/>
  <c r="L39" i="52"/>
  <c r="M39" i="52"/>
  <c r="N39" i="52"/>
  <c r="O39" i="52"/>
  <c r="P39" i="52"/>
  <c r="Q39" i="52"/>
  <c r="R39" i="52"/>
  <c r="S39" i="52"/>
  <c r="T39" i="52"/>
  <c r="U39" i="52"/>
  <c r="V39" i="52"/>
  <c r="W39" i="52"/>
  <c r="X39" i="52"/>
  <c r="Y39" i="52"/>
  <c r="Z39" i="52"/>
  <c r="AA39" i="52"/>
  <c r="AB39" i="52"/>
  <c r="AC39" i="52"/>
  <c r="AD39" i="52"/>
  <c r="C40" i="52"/>
  <c r="D40" i="52"/>
  <c r="E40" i="52"/>
  <c r="F40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S40" i="52"/>
  <c r="T40" i="52"/>
  <c r="U40" i="52"/>
  <c r="V40" i="52"/>
  <c r="W40" i="52"/>
  <c r="X40" i="52"/>
  <c r="Y40" i="52"/>
  <c r="Z40" i="52"/>
  <c r="AA40" i="52"/>
  <c r="AB40" i="52"/>
  <c r="AC40" i="52"/>
  <c r="AD40" i="52"/>
  <c r="C41" i="52"/>
  <c r="D41" i="52"/>
  <c r="E41" i="52"/>
  <c r="F41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S41" i="52"/>
  <c r="T41" i="52"/>
  <c r="U41" i="52"/>
  <c r="V41" i="52"/>
  <c r="W41" i="52"/>
  <c r="X41" i="52"/>
  <c r="Y41" i="52"/>
  <c r="Z41" i="52"/>
  <c r="AA41" i="52"/>
  <c r="AB41" i="52"/>
  <c r="AC41" i="52"/>
  <c r="AD41" i="52"/>
  <c r="C42" i="52"/>
  <c r="D42" i="52"/>
  <c r="E42" i="52"/>
  <c r="F42" i="52"/>
  <c r="G42" i="52"/>
  <c r="H42" i="52"/>
  <c r="I42" i="52"/>
  <c r="J42" i="52"/>
  <c r="K42" i="52"/>
  <c r="L42" i="52"/>
  <c r="M42" i="52"/>
  <c r="N42" i="52"/>
  <c r="O42" i="52"/>
  <c r="P42" i="52"/>
  <c r="Q42" i="52"/>
  <c r="R42" i="52"/>
  <c r="S42" i="52"/>
  <c r="T42" i="52"/>
  <c r="U42" i="52"/>
  <c r="V42" i="52"/>
  <c r="W42" i="52"/>
  <c r="X42" i="52"/>
  <c r="Y42" i="52"/>
  <c r="Z42" i="52"/>
  <c r="AA42" i="52"/>
  <c r="AB42" i="52"/>
  <c r="AC42" i="52"/>
  <c r="AD42" i="52"/>
  <c r="C43" i="52"/>
  <c r="D43" i="52"/>
  <c r="E43" i="52"/>
  <c r="F43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S43" i="52"/>
  <c r="T43" i="52"/>
  <c r="U43" i="52"/>
  <c r="V43" i="52"/>
  <c r="W43" i="52"/>
  <c r="X43" i="52"/>
  <c r="Y43" i="52"/>
  <c r="Z43" i="52"/>
  <c r="AA43" i="52"/>
  <c r="AB43" i="52"/>
  <c r="AC43" i="52"/>
  <c r="AD43" i="52"/>
  <c r="B6" i="52"/>
  <c r="B7" i="52"/>
  <c r="B8" i="52"/>
  <c r="B9" i="52"/>
  <c r="B10" i="52"/>
  <c r="B11" i="52"/>
  <c r="B12" i="52"/>
  <c r="B13" i="52"/>
  <c r="B14" i="52"/>
  <c r="B15" i="52"/>
  <c r="B16" i="52"/>
  <c r="B17" i="52"/>
  <c r="B18" i="52"/>
  <c r="B19" i="52"/>
  <c r="B20" i="52"/>
  <c r="B21" i="52"/>
  <c r="B22" i="52"/>
  <c r="B23" i="52"/>
  <c r="B24" i="52"/>
  <c r="B25" i="52"/>
  <c r="B26" i="52"/>
  <c r="B27" i="52"/>
  <c r="B28" i="52"/>
  <c r="B29" i="52"/>
  <c r="B30" i="52"/>
  <c r="B31" i="52"/>
  <c r="B32" i="52"/>
  <c r="B33" i="52"/>
  <c r="B34" i="52"/>
  <c r="B35" i="52"/>
  <c r="B36" i="52"/>
  <c r="B37" i="52"/>
  <c r="B38" i="52"/>
  <c r="B39" i="52"/>
  <c r="B40" i="52"/>
  <c r="B41" i="52"/>
  <c r="B42" i="52"/>
  <c r="B43" i="52"/>
  <c r="B5" i="52"/>
  <c r="F95" i="48"/>
  <c r="L52" i="47"/>
  <c r="M52" i="47"/>
  <c r="O52" i="47"/>
  <c r="AT52" i="47"/>
  <c r="AU52" i="47"/>
  <c r="AV52" i="47"/>
  <c r="AA52" i="47"/>
  <c r="AB52" i="47"/>
  <c r="AE52" i="47"/>
  <c r="AH52" i="47"/>
  <c r="S69" i="40"/>
  <c r="T69" i="40"/>
  <c r="U69" i="40"/>
  <c r="V69" i="40"/>
  <c r="W69" i="40"/>
  <c r="X69" i="40"/>
  <c r="Y69" i="40"/>
  <c r="Z69" i="40"/>
  <c r="U102" i="40"/>
  <c r="V102" i="40"/>
  <c r="W102" i="40"/>
  <c r="X102" i="40"/>
  <c r="Y102" i="40"/>
  <c r="Z102" i="40"/>
  <c r="U103" i="40"/>
  <c r="V103" i="40"/>
  <c r="W103" i="40"/>
  <c r="X103" i="40"/>
  <c r="Y103" i="40"/>
  <c r="Z103" i="40"/>
  <c r="T102" i="40"/>
  <c r="T103" i="40"/>
  <c r="S103" i="40"/>
  <c r="D4" i="52"/>
  <c r="E4" i="52"/>
  <c r="F4" i="52"/>
  <c r="G4" i="52"/>
  <c r="H4" i="52"/>
  <c r="I4" i="52"/>
  <c r="J4" i="52"/>
  <c r="K4" i="52"/>
  <c r="L4" i="52"/>
  <c r="M4" i="52"/>
  <c r="N4" i="52"/>
  <c r="O4" i="52"/>
  <c r="P4" i="52"/>
  <c r="Q4" i="52"/>
  <c r="R4" i="52"/>
  <c r="S4" i="52"/>
  <c r="T4" i="52"/>
  <c r="U4" i="52"/>
  <c r="V4" i="52"/>
  <c r="W4" i="52"/>
  <c r="X4" i="52"/>
  <c r="Y4" i="52"/>
  <c r="Z4" i="52"/>
  <c r="AA4" i="52"/>
  <c r="AB4" i="52"/>
  <c r="AC4" i="52"/>
  <c r="AD4" i="52"/>
  <c r="C4" i="52"/>
  <c r="AC46" i="52"/>
  <c r="AB46" i="52"/>
  <c r="AA46" i="52"/>
  <c r="Z46" i="52"/>
  <c r="Y46" i="52"/>
  <c r="X46" i="52"/>
  <c r="W46" i="52"/>
  <c r="V46" i="52"/>
  <c r="U46" i="52"/>
  <c r="T46" i="52"/>
  <c r="S46" i="52"/>
  <c r="R46" i="52"/>
  <c r="Q46" i="52"/>
  <c r="P46" i="52"/>
  <c r="O46" i="52"/>
  <c r="N46" i="52"/>
  <c r="M46" i="52"/>
  <c r="L46" i="52"/>
  <c r="K46" i="52"/>
  <c r="J46" i="52"/>
  <c r="I46" i="52"/>
  <c r="H46" i="52"/>
  <c r="G46" i="52"/>
  <c r="F46" i="52"/>
  <c r="E46" i="52"/>
  <c r="D46" i="52"/>
  <c r="C46" i="52"/>
  <c r="B46" i="52"/>
  <c r="AC45" i="52"/>
  <c r="AB45" i="52"/>
  <c r="AA45" i="52"/>
  <c r="Z45" i="52"/>
  <c r="Y45" i="52"/>
  <c r="X45" i="52"/>
  <c r="W45" i="52"/>
  <c r="V45" i="52"/>
  <c r="U45" i="52"/>
  <c r="T45" i="52"/>
  <c r="S45" i="52"/>
  <c r="R45" i="52"/>
  <c r="Q45" i="52"/>
  <c r="P45" i="52"/>
  <c r="O45" i="52"/>
  <c r="N45" i="52"/>
  <c r="M45" i="52"/>
  <c r="L45" i="52"/>
  <c r="K45" i="52"/>
  <c r="J45" i="52"/>
  <c r="I45" i="52"/>
  <c r="H45" i="52"/>
  <c r="G45" i="52"/>
  <c r="F45" i="52"/>
  <c r="E45" i="52"/>
  <c r="D45" i="52"/>
  <c r="C45" i="52"/>
  <c r="B45" i="52"/>
  <c r="AC44" i="52"/>
  <c r="AB44" i="52"/>
  <c r="AA44" i="52"/>
  <c r="Z44" i="52"/>
  <c r="Y44" i="52"/>
  <c r="X44" i="52"/>
  <c r="W44" i="52"/>
  <c r="V44" i="52"/>
  <c r="U44" i="52"/>
  <c r="T44" i="52"/>
  <c r="S44" i="52"/>
  <c r="R44" i="52"/>
  <c r="Q44" i="52"/>
  <c r="P44" i="52"/>
  <c r="O44" i="52"/>
  <c r="N44" i="52"/>
  <c r="M44" i="52"/>
  <c r="L44" i="52"/>
  <c r="K44" i="52"/>
  <c r="J44" i="52"/>
  <c r="I44" i="52"/>
  <c r="H44" i="52"/>
  <c r="G44" i="52"/>
  <c r="F44" i="52"/>
  <c r="E44" i="52"/>
  <c r="D44" i="52"/>
  <c r="C44" i="52"/>
  <c r="B44" i="52"/>
  <c r="B4" i="52"/>
  <c r="D5" i="51"/>
  <c r="E5" i="51"/>
  <c r="F5" i="51"/>
  <c r="G5" i="51"/>
  <c r="H5" i="51"/>
  <c r="I5" i="51"/>
  <c r="J5" i="51"/>
  <c r="K5" i="51"/>
  <c r="L5" i="51"/>
  <c r="M5" i="51"/>
  <c r="N5" i="51"/>
  <c r="O5" i="51"/>
  <c r="P5" i="51"/>
  <c r="Q5" i="51"/>
  <c r="R5" i="51"/>
  <c r="S5" i="51"/>
  <c r="T5" i="51"/>
  <c r="U5" i="51"/>
  <c r="V5" i="51"/>
  <c r="W5" i="51"/>
  <c r="X5" i="51"/>
  <c r="Y5" i="51"/>
  <c r="Z5" i="51"/>
  <c r="AA5" i="51"/>
  <c r="AB5" i="51"/>
  <c r="AC5" i="51"/>
  <c r="AD5" i="51"/>
  <c r="B5" i="51"/>
  <c r="C5" i="51"/>
  <c r="AC58" i="51"/>
  <c r="AB58" i="51"/>
  <c r="AA58" i="51"/>
  <c r="Z58" i="51"/>
  <c r="Y58" i="51"/>
  <c r="X58" i="51"/>
  <c r="W58" i="51"/>
  <c r="V58" i="51"/>
  <c r="U58" i="51"/>
  <c r="T58" i="51"/>
  <c r="S58" i="51"/>
  <c r="R58" i="51"/>
  <c r="Q58" i="51"/>
  <c r="P58" i="51"/>
  <c r="O58" i="51"/>
  <c r="N58" i="51"/>
  <c r="M58" i="51"/>
  <c r="L58" i="51"/>
  <c r="K58" i="51"/>
  <c r="J58" i="51"/>
  <c r="I58" i="51"/>
  <c r="H58" i="51"/>
  <c r="G58" i="51"/>
  <c r="F58" i="51"/>
  <c r="E58" i="51"/>
  <c r="D58" i="51"/>
  <c r="C58" i="51"/>
  <c r="B58" i="51"/>
  <c r="AC57" i="51"/>
  <c r="AB57" i="51"/>
  <c r="AA57" i="51"/>
  <c r="Z57" i="51"/>
  <c r="Y57" i="51"/>
  <c r="X57" i="51"/>
  <c r="W57" i="51"/>
  <c r="V57" i="51"/>
  <c r="U57" i="51"/>
  <c r="T57" i="51"/>
  <c r="S57" i="51"/>
  <c r="R57" i="51"/>
  <c r="Q57" i="51"/>
  <c r="P57" i="51"/>
  <c r="O57" i="51"/>
  <c r="N57" i="51"/>
  <c r="M57" i="51"/>
  <c r="L57" i="51"/>
  <c r="K57" i="51"/>
  <c r="J57" i="51"/>
  <c r="I57" i="51"/>
  <c r="H57" i="51"/>
  <c r="G57" i="51"/>
  <c r="F57" i="51"/>
  <c r="E57" i="51"/>
  <c r="D57" i="51"/>
  <c r="C57" i="51"/>
  <c r="B57" i="51"/>
  <c r="AC56" i="51"/>
  <c r="AB56" i="51"/>
  <c r="AA56" i="51"/>
  <c r="Z56" i="51"/>
  <c r="Y56" i="51"/>
  <c r="X56" i="51"/>
  <c r="W56" i="51"/>
  <c r="V56" i="51"/>
  <c r="U56" i="51"/>
  <c r="T56" i="51"/>
  <c r="S56" i="51"/>
  <c r="R56" i="51"/>
  <c r="Q56" i="51"/>
  <c r="P56" i="51"/>
  <c r="O56" i="51"/>
  <c r="N56" i="51"/>
  <c r="M56" i="51"/>
  <c r="L56" i="51"/>
  <c r="K56" i="51"/>
  <c r="J56" i="51"/>
  <c r="I56" i="51"/>
  <c r="H56" i="51"/>
  <c r="G56" i="51"/>
  <c r="F56" i="51"/>
  <c r="E56" i="51"/>
  <c r="D56" i="51"/>
  <c r="C56" i="51"/>
  <c r="B56" i="51"/>
  <c r="AC55" i="51"/>
  <c r="AB55" i="51"/>
  <c r="AA55" i="51"/>
  <c r="Z55" i="51"/>
  <c r="Y55" i="51"/>
  <c r="X55" i="51"/>
  <c r="W55" i="51"/>
  <c r="V55" i="51"/>
  <c r="U55" i="51"/>
  <c r="T55" i="51"/>
  <c r="S55" i="51"/>
  <c r="R55" i="51"/>
  <c r="Q55" i="51"/>
  <c r="P55" i="51"/>
  <c r="O55" i="51"/>
  <c r="N55" i="51"/>
  <c r="M55" i="51"/>
  <c r="L55" i="51"/>
  <c r="K55" i="51"/>
  <c r="J55" i="51"/>
  <c r="I55" i="51"/>
  <c r="H55" i="51"/>
  <c r="G55" i="51"/>
  <c r="F55" i="51"/>
  <c r="E55" i="51"/>
  <c r="D55" i="51"/>
  <c r="C55" i="51"/>
  <c r="B55" i="51"/>
  <c r="AC54" i="51"/>
  <c r="AB54" i="51"/>
  <c r="AA54" i="51"/>
  <c r="Z54" i="51"/>
  <c r="Y54" i="51"/>
  <c r="X54" i="51"/>
  <c r="W54" i="51"/>
  <c r="V54" i="51"/>
  <c r="U54" i="51"/>
  <c r="T54" i="51"/>
  <c r="S54" i="51"/>
  <c r="R54" i="51"/>
  <c r="Q54" i="51"/>
  <c r="P54" i="51"/>
  <c r="O54" i="51"/>
  <c r="N54" i="51"/>
  <c r="M54" i="51"/>
  <c r="L54" i="51"/>
  <c r="K54" i="51"/>
  <c r="J54" i="51"/>
  <c r="I54" i="51"/>
  <c r="H54" i="51"/>
  <c r="G54" i="51"/>
  <c r="F54" i="51"/>
  <c r="E54" i="51"/>
  <c r="D54" i="51"/>
  <c r="C54" i="51"/>
  <c r="B54" i="51"/>
  <c r="AC53" i="51"/>
  <c r="AB53" i="51"/>
  <c r="AA53" i="51"/>
  <c r="Z53" i="51"/>
  <c r="Y53" i="51"/>
  <c r="X53" i="51"/>
  <c r="W53" i="51"/>
  <c r="V53" i="51"/>
  <c r="U53" i="51"/>
  <c r="T53" i="51"/>
  <c r="S53" i="51"/>
  <c r="R53" i="51"/>
  <c r="Q53" i="51"/>
  <c r="P53" i="51"/>
  <c r="O53" i="51"/>
  <c r="N53" i="51"/>
  <c r="M53" i="51"/>
  <c r="L53" i="51"/>
  <c r="K53" i="51"/>
  <c r="J53" i="51"/>
  <c r="I53" i="51"/>
  <c r="H53" i="51"/>
  <c r="G53" i="51"/>
  <c r="F53" i="51"/>
  <c r="E53" i="51"/>
  <c r="D53" i="51"/>
  <c r="C53" i="51"/>
  <c r="B53" i="51"/>
  <c r="AC52" i="51"/>
  <c r="AB52" i="51"/>
  <c r="AA52" i="51"/>
  <c r="Z52" i="51"/>
  <c r="Y52" i="51"/>
  <c r="X52" i="51"/>
  <c r="W52" i="51"/>
  <c r="V52" i="51"/>
  <c r="U52" i="51"/>
  <c r="T52" i="51"/>
  <c r="S52" i="51"/>
  <c r="R52" i="51"/>
  <c r="Q52" i="51"/>
  <c r="P52" i="51"/>
  <c r="O52" i="51"/>
  <c r="N52" i="51"/>
  <c r="M52" i="51"/>
  <c r="L52" i="51"/>
  <c r="K52" i="51"/>
  <c r="J52" i="51"/>
  <c r="I52" i="51"/>
  <c r="H52" i="51"/>
  <c r="G52" i="51"/>
  <c r="F52" i="51"/>
  <c r="E52" i="51"/>
  <c r="D52" i="51"/>
  <c r="C52" i="51"/>
  <c r="B52" i="51"/>
  <c r="AC51" i="51"/>
  <c r="AB51" i="51"/>
  <c r="AA51" i="51"/>
  <c r="Z51" i="51"/>
  <c r="Y51" i="51"/>
  <c r="X51" i="51"/>
  <c r="W51" i="51"/>
  <c r="V51" i="51"/>
  <c r="U51" i="51"/>
  <c r="T51" i="51"/>
  <c r="S51" i="51"/>
  <c r="R51" i="51"/>
  <c r="Q51" i="51"/>
  <c r="P51" i="51"/>
  <c r="O51" i="51"/>
  <c r="N51" i="51"/>
  <c r="M51" i="51"/>
  <c r="L51" i="51"/>
  <c r="K51" i="51"/>
  <c r="J51" i="51"/>
  <c r="I51" i="51"/>
  <c r="H51" i="51"/>
  <c r="G51" i="51"/>
  <c r="F51" i="51"/>
  <c r="E51" i="51"/>
  <c r="D51" i="51"/>
  <c r="C51" i="51"/>
  <c r="B51" i="51"/>
  <c r="AC50" i="51"/>
  <c r="AB50" i="51"/>
  <c r="AA50" i="51"/>
  <c r="Z50" i="51"/>
  <c r="Y50" i="51"/>
  <c r="X50" i="51"/>
  <c r="W50" i="51"/>
  <c r="V50" i="51"/>
  <c r="U50" i="51"/>
  <c r="T50" i="51"/>
  <c r="S50" i="51"/>
  <c r="R50" i="51"/>
  <c r="Q50" i="51"/>
  <c r="P50" i="51"/>
  <c r="O50" i="51"/>
  <c r="N50" i="51"/>
  <c r="M50" i="51"/>
  <c r="L50" i="51"/>
  <c r="K50" i="51"/>
  <c r="J50" i="51"/>
  <c r="I50" i="51"/>
  <c r="H50" i="51"/>
  <c r="G50" i="51"/>
  <c r="F50" i="51"/>
  <c r="E50" i="51"/>
  <c r="D50" i="51"/>
  <c r="C50" i="51"/>
  <c r="B50" i="51"/>
  <c r="AC49" i="51"/>
  <c r="AB49" i="51"/>
  <c r="AA49" i="51"/>
  <c r="Z49" i="51"/>
  <c r="Y49" i="51"/>
  <c r="X49" i="51"/>
  <c r="W49" i="51"/>
  <c r="V49" i="51"/>
  <c r="U49" i="51"/>
  <c r="T49" i="51"/>
  <c r="S49" i="51"/>
  <c r="R49" i="51"/>
  <c r="Q49" i="51"/>
  <c r="P49" i="51"/>
  <c r="O49" i="51"/>
  <c r="N49" i="51"/>
  <c r="M49" i="51"/>
  <c r="L49" i="51"/>
  <c r="K49" i="51"/>
  <c r="J49" i="51"/>
  <c r="I49" i="51"/>
  <c r="H49" i="51"/>
  <c r="G49" i="51"/>
  <c r="F49" i="51"/>
  <c r="E49" i="51"/>
  <c r="D49" i="51"/>
  <c r="C49" i="51"/>
  <c r="B49" i="51"/>
  <c r="AC48" i="51"/>
  <c r="AB48" i="51"/>
  <c r="AA48" i="51"/>
  <c r="Z48" i="51"/>
  <c r="Y48" i="51"/>
  <c r="X48" i="51"/>
  <c r="W48" i="51"/>
  <c r="V48" i="51"/>
  <c r="U48" i="51"/>
  <c r="T48" i="51"/>
  <c r="S48" i="51"/>
  <c r="R48" i="51"/>
  <c r="Q48" i="51"/>
  <c r="P48" i="51"/>
  <c r="O48" i="51"/>
  <c r="N48" i="51"/>
  <c r="M48" i="51"/>
  <c r="L48" i="51"/>
  <c r="K48" i="51"/>
  <c r="J48" i="51"/>
  <c r="I48" i="51"/>
  <c r="H48" i="51"/>
  <c r="G48" i="51"/>
  <c r="F48" i="51"/>
  <c r="E48" i="51"/>
  <c r="D48" i="51"/>
  <c r="C48" i="51"/>
  <c r="B48" i="51"/>
  <c r="AC47" i="51"/>
  <c r="AB47" i="51"/>
  <c r="AA47" i="51"/>
  <c r="Z47" i="51"/>
  <c r="Y47" i="51"/>
  <c r="X47" i="51"/>
  <c r="W47" i="51"/>
  <c r="V47" i="51"/>
  <c r="U47" i="51"/>
  <c r="T47" i="51"/>
  <c r="S47" i="51"/>
  <c r="R47" i="51"/>
  <c r="Q47" i="51"/>
  <c r="P47" i="51"/>
  <c r="O47" i="51"/>
  <c r="N47" i="51"/>
  <c r="M47" i="51"/>
  <c r="L47" i="51"/>
  <c r="K47" i="51"/>
  <c r="J47" i="51"/>
  <c r="I47" i="51"/>
  <c r="H47" i="51"/>
  <c r="G47" i="51"/>
  <c r="F47" i="51"/>
  <c r="E47" i="51"/>
  <c r="D47" i="51"/>
  <c r="C47" i="51"/>
  <c r="B47" i="51"/>
  <c r="AC46" i="51"/>
  <c r="AB46" i="51"/>
  <c r="AA46" i="51"/>
  <c r="Z46" i="51"/>
  <c r="Y46" i="51"/>
  <c r="X46" i="51"/>
  <c r="W46" i="51"/>
  <c r="V46" i="51"/>
  <c r="U46" i="51"/>
  <c r="T46" i="51"/>
  <c r="S46" i="51"/>
  <c r="R46" i="51"/>
  <c r="Q46" i="51"/>
  <c r="P46" i="51"/>
  <c r="O46" i="51"/>
  <c r="N46" i="51"/>
  <c r="M46" i="51"/>
  <c r="L46" i="51"/>
  <c r="K46" i="51"/>
  <c r="J46" i="51"/>
  <c r="I46" i="51"/>
  <c r="H46" i="51"/>
  <c r="G46" i="51"/>
  <c r="F46" i="51"/>
  <c r="E46" i="51"/>
  <c r="D46" i="51"/>
  <c r="C46" i="51"/>
  <c r="B46" i="51"/>
  <c r="AC45" i="51"/>
  <c r="AB45" i="51"/>
  <c r="AA45" i="51"/>
  <c r="Z45" i="51"/>
  <c r="Y45" i="51"/>
  <c r="X45" i="51"/>
  <c r="W45" i="51"/>
  <c r="V45" i="51"/>
  <c r="U45" i="51"/>
  <c r="T45" i="51"/>
  <c r="S45" i="51"/>
  <c r="R45" i="51"/>
  <c r="Q45" i="51"/>
  <c r="P45" i="51"/>
  <c r="O45" i="51"/>
  <c r="N45" i="51"/>
  <c r="M45" i="51"/>
  <c r="L45" i="51"/>
  <c r="K45" i="51"/>
  <c r="J45" i="51"/>
  <c r="I45" i="51"/>
  <c r="H45" i="51"/>
  <c r="G45" i="51"/>
  <c r="F45" i="51"/>
  <c r="E45" i="51"/>
  <c r="D45" i="51"/>
  <c r="C45" i="51"/>
  <c r="B45" i="51"/>
  <c r="D5" i="50"/>
  <c r="E5" i="50"/>
  <c r="F5" i="50"/>
  <c r="G5" i="50"/>
  <c r="H5" i="50"/>
  <c r="I5" i="50"/>
  <c r="J5" i="50"/>
  <c r="K5" i="50"/>
  <c r="L5" i="50"/>
  <c r="M5" i="50"/>
  <c r="N5" i="50"/>
  <c r="O5" i="50"/>
  <c r="P5" i="50"/>
  <c r="Q5" i="50"/>
  <c r="R5" i="50"/>
  <c r="S5" i="50"/>
  <c r="T5" i="50"/>
  <c r="U5" i="50"/>
  <c r="V5" i="50"/>
  <c r="W5" i="50"/>
  <c r="X5" i="50"/>
  <c r="Y5" i="50"/>
  <c r="Z5" i="50"/>
  <c r="AA5" i="50"/>
  <c r="AB5" i="50"/>
  <c r="AC5" i="50"/>
  <c r="C5" i="50"/>
  <c r="AC59" i="50"/>
  <c r="AB59" i="50"/>
  <c r="AA59" i="50"/>
  <c r="Z59" i="50"/>
  <c r="Y59" i="50"/>
  <c r="X59" i="50"/>
  <c r="W59" i="50"/>
  <c r="V59" i="50"/>
  <c r="U59" i="50"/>
  <c r="T59" i="50"/>
  <c r="S59" i="50"/>
  <c r="R59" i="50"/>
  <c r="Q59" i="50"/>
  <c r="P59" i="50"/>
  <c r="O59" i="50"/>
  <c r="N59" i="50"/>
  <c r="M59" i="50"/>
  <c r="L59" i="50"/>
  <c r="K59" i="50"/>
  <c r="J59" i="50"/>
  <c r="I59" i="50"/>
  <c r="H59" i="50"/>
  <c r="G59" i="50"/>
  <c r="F59" i="50"/>
  <c r="E59" i="50"/>
  <c r="D59" i="50"/>
  <c r="C59" i="50"/>
  <c r="B59" i="50"/>
  <c r="AC58" i="50"/>
  <c r="AB58" i="50"/>
  <c r="AA58" i="50"/>
  <c r="Z58" i="50"/>
  <c r="Y58" i="50"/>
  <c r="X58" i="50"/>
  <c r="W58" i="50"/>
  <c r="V58" i="50"/>
  <c r="U58" i="50"/>
  <c r="T58" i="50"/>
  <c r="S58" i="50"/>
  <c r="R58" i="50"/>
  <c r="Q58" i="50"/>
  <c r="P58" i="50"/>
  <c r="O58" i="50"/>
  <c r="N58" i="50"/>
  <c r="M58" i="50"/>
  <c r="L58" i="50"/>
  <c r="K58" i="50"/>
  <c r="J58" i="50"/>
  <c r="I58" i="50"/>
  <c r="H58" i="50"/>
  <c r="G58" i="50"/>
  <c r="F58" i="50"/>
  <c r="E58" i="50"/>
  <c r="D58" i="50"/>
  <c r="C58" i="50"/>
  <c r="B58" i="50"/>
  <c r="AC57" i="50"/>
  <c r="AB57" i="50"/>
  <c r="AA57" i="50"/>
  <c r="Z57" i="50"/>
  <c r="Y57" i="50"/>
  <c r="X57" i="50"/>
  <c r="W57" i="50"/>
  <c r="V57" i="50"/>
  <c r="U57" i="50"/>
  <c r="T57" i="50"/>
  <c r="S57" i="50"/>
  <c r="R57" i="50"/>
  <c r="Q57" i="50"/>
  <c r="P57" i="50"/>
  <c r="O57" i="50"/>
  <c r="N57" i="50"/>
  <c r="M57" i="50"/>
  <c r="L57" i="50"/>
  <c r="K57" i="50"/>
  <c r="J57" i="50"/>
  <c r="I57" i="50"/>
  <c r="H57" i="50"/>
  <c r="G57" i="50"/>
  <c r="F57" i="50"/>
  <c r="E57" i="50"/>
  <c r="D57" i="50"/>
  <c r="C57" i="50"/>
  <c r="B57" i="50"/>
  <c r="AC56" i="50"/>
  <c r="AB56" i="50"/>
  <c r="AA56" i="50"/>
  <c r="Z56" i="50"/>
  <c r="Y56" i="50"/>
  <c r="X56" i="50"/>
  <c r="W56" i="50"/>
  <c r="V56" i="50"/>
  <c r="U56" i="50"/>
  <c r="T56" i="50"/>
  <c r="S56" i="50"/>
  <c r="R56" i="50"/>
  <c r="Q56" i="50"/>
  <c r="P56" i="50"/>
  <c r="O56" i="50"/>
  <c r="N56" i="50"/>
  <c r="M56" i="50"/>
  <c r="L56" i="50"/>
  <c r="K56" i="50"/>
  <c r="J56" i="50"/>
  <c r="I56" i="50"/>
  <c r="H56" i="50"/>
  <c r="G56" i="50"/>
  <c r="F56" i="50"/>
  <c r="E56" i="50"/>
  <c r="D56" i="50"/>
  <c r="C56" i="50"/>
  <c r="B56" i="50"/>
  <c r="AC55" i="50"/>
  <c r="AB55" i="50"/>
  <c r="AA55" i="50"/>
  <c r="Z55" i="50"/>
  <c r="Y55" i="50"/>
  <c r="X55" i="50"/>
  <c r="W55" i="50"/>
  <c r="V55" i="50"/>
  <c r="U55" i="50"/>
  <c r="T55" i="50"/>
  <c r="S55" i="50"/>
  <c r="R55" i="50"/>
  <c r="Q55" i="50"/>
  <c r="P55" i="50"/>
  <c r="O55" i="50"/>
  <c r="N55" i="50"/>
  <c r="M55" i="50"/>
  <c r="L55" i="50"/>
  <c r="K55" i="50"/>
  <c r="J55" i="50"/>
  <c r="I55" i="50"/>
  <c r="H55" i="50"/>
  <c r="G55" i="50"/>
  <c r="F55" i="50"/>
  <c r="E55" i="50"/>
  <c r="D55" i="50"/>
  <c r="C55" i="50"/>
  <c r="B55" i="50"/>
  <c r="AC54" i="50"/>
  <c r="AB54" i="50"/>
  <c r="AA54" i="50"/>
  <c r="Z54" i="50"/>
  <c r="Y54" i="50"/>
  <c r="X54" i="50"/>
  <c r="W54" i="50"/>
  <c r="V54" i="50"/>
  <c r="U54" i="50"/>
  <c r="T54" i="50"/>
  <c r="S54" i="50"/>
  <c r="R54" i="50"/>
  <c r="Q54" i="50"/>
  <c r="P54" i="50"/>
  <c r="O54" i="50"/>
  <c r="N54" i="50"/>
  <c r="M54" i="50"/>
  <c r="L54" i="50"/>
  <c r="K54" i="50"/>
  <c r="J54" i="50"/>
  <c r="I54" i="50"/>
  <c r="H54" i="50"/>
  <c r="G54" i="50"/>
  <c r="F54" i="50"/>
  <c r="E54" i="50"/>
  <c r="D54" i="50"/>
  <c r="C54" i="50"/>
  <c r="B54" i="50"/>
  <c r="AC53" i="50"/>
  <c r="AB53" i="50"/>
  <c r="AA53" i="50"/>
  <c r="Z53" i="50"/>
  <c r="Y53" i="50"/>
  <c r="X53" i="50"/>
  <c r="W53" i="50"/>
  <c r="V53" i="50"/>
  <c r="U53" i="50"/>
  <c r="T53" i="50"/>
  <c r="S53" i="50"/>
  <c r="R53" i="50"/>
  <c r="Q53" i="50"/>
  <c r="P53" i="50"/>
  <c r="O53" i="50"/>
  <c r="N53" i="50"/>
  <c r="M53" i="50"/>
  <c r="L53" i="50"/>
  <c r="K53" i="50"/>
  <c r="J53" i="50"/>
  <c r="I53" i="50"/>
  <c r="H53" i="50"/>
  <c r="G53" i="50"/>
  <c r="F53" i="50"/>
  <c r="E53" i="50"/>
  <c r="D53" i="50"/>
  <c r="C53" i="50"/>
  <c r="B53" i="50"/>
  <c r="AC52" i="50"/>
  <c r="AB52" i="50"/>
  <c r="AA52" i="50"/>
  <c r="Z52" i="50"/>
  <c r="Y52" i="50"/>
  <c r="X52" i="50"/>
  <c r="W52" i="50"/>
  <c r="V52" i="50"/>
  <c r="U52" i="50"/>
  <c r="T52" i="50"/>
  <c r="S52" i="50"/>
  <c r="R52" i="50"/>
  <c r="Q52" i="50"/>
  <c r="P52" i="50"/>
  <c r="O52" i="50"/>
  <c r="N52" i="50"/>
  <c r="M52" i="50"/>
  <c r="L52" i="50"/>
  <c r="K52" i="50"/>
  <c r="J52" i="50"/>
  <c r="I52" i="50"/>
  <c r="H52" i="50"/>
  <c r="G52" i="50"/>
  <c r="F52" i="50"/>
  <c r="E52" i="50"/>
  <c r="D52" i="50"/>
  <c r="C52" i="50"/>
  <c r="B52" i="50"/>
  <c r="AC51" i="50"/>
  <c r="AB51" i="50"/>
  <c r="AA51" i="50"/>
  <c r="Z51" i="50"/>
  <c r="Y51" i="50"/>
  <c r="X51" i="50"/>
  <c r="W51" i="50"/>
  <c r="V51" i="50"/>
  <c r="U51" i="50"/>
  <c r="T51" i="50"/>
  <c r="S51" i="50"/>
  <c r="R51" i="50"/>
  <c r="Q51" i="50"/>
  <c r="P51" i="50"/>
  <c r="O51" i="50"/>
  <c r="N51" i="50"/>
  <c r="M51" i="50"/>
  <c r="L51" i="50"/>
  <c r="K51" i="50"/>
  <c r="J51" i="50"/>
  <c r="I51" i="50"/>
  <c r="H51" i="50"/>
  <c r="G51" i="50"/>
  <c r="F51" i="50"/>
  <c r="E51" i="50"/>
  <c r="D51" i="50"/>
  <c r="C51" i="50"/>
  <c r="B51" i="50"/>
  <c r="AC50" i="50"/>
  <c r="AB50" i="50"/>
  <c r="AA50" i="50"/>
  <c r="Z50" i="50"/>
  <c r="Y50" i="50"/>
  <c r="X50" i="50"/>
  <c r="W50" i="50"/>
  <c r="V50" i="50"/>
  <c r="U50" i="50"/>
  <c r="T50" i="50"/>
  <c r="S50" i="50"/>
  <c r="R50" i="50"/>
  <c r="Q50" i="50"/>
  <c r="P50" i="50"/>
  <c r="O50" i="50"/>
  <c r="N50" i="50"/>
  <c r="M50" i="50"/>
  <c r="L50" i="50"/>
  <c r="K50" i="50"/>
  <c r="J50" i="50"/>
  <c r="I50" i="50"/>
  <c r="H50" i="50"/>
  <c r="G50" i="50"/>
  <c r="F50" i="50"/>
  <c r="E50" i="50"/>
  <c r="D50" i="50"/>
  <c r="C50" i="50"/>
  <c r="B50" i="50"/>
  <c r="AC49" i="50"/>
  <c r="AB49" i="50"/>
  <c r="AA49" i="50"/>
  <c r="Z49" i="50"/>
  <c r="Y49" i="50"/>
  <c r="X49" i="50"/>
  <c r="W49" i="50"/>
  <c r="V49" i="50"/>
  <c r="U49" i="50"/>
  <c r="T49" i="50"/>
  <c r="S49" i="50"/>
  <c r="R49" i="50"/>
  <c r="Q49" i="50"/>
  <c r="P49" i="50"/>
  <c r="O49" i="50"/>
  <c r="N49" i="50"/>
  <c r="M49" i="50"/>
  <c r="L49" i="50"/>
  <c r="K49" i="50"/>
  <c r="J49" i="50"/>
  <c r="I49" i="50"/>
  <c r="H49" i="50"/>
  <c r="G49" i="50"/>
  <c r="F49" i="50"/>
  <c r="E49" i="50"/>
  <c r="D49" i="50"/>
  <c r="C49" i="50"/>
  <c r="B49" i="50"/>
  <c r="AC48" i="50"/>
  <c r="AB48" i="50"/>
  <c r="AA48" i="50"/>
  <c r="Z48" i="50"/>
  <c r="Y48" i="50"/>
  <c r="X48" i="50"/>
  <c r="W48" i="50"/>
  <c r="V48" i="50"/>
  <c r="U48" i="50"/>
  <c r="T48" i="50"/>
  <c r="S48" i="50"/>
  <c r="R48" i="50"/>
  <c r="Q48" i="50"/>
  <c r="P48" i="50"/>
  <c r="O48" i="50"/>
  <c r="N48" i="50"/>
  <c r="M48" i="50"/>
  <c r="L48" i="50"/>
  <c r="K48" i="50"/>
  <c r="J48" i="50"/>
  <c r="I48" i="50"/>
  <c r="H48" i="50"/>
  <c r="G48" i="50"/>
  <c r="F48" i="50"/>
  <c r="E48" i="50"/>
  <c r="D48" i="50"/>
  <c r="C48" i="50"/>
  <c r="B48" i="50"/>
  <c r="AC47" i="50"/>
  <c r="AB47" i="50"/>
  <c r="AA47" i="50"/>
  <c r="Z47" i="50"/>
  <c r="Y47" i="50"/>
  <c r="X47" i="50"/>
  <c r="W47" i="50"/>
  <c r="V47" i="50"/>
  <c r="U47" i="50"/>
  <c r="T47" i="50"/>
  <c r="S47" i="50"/>
  <c r="R47" i="50"/>
  <c r="Q47" i="50"/>
  <c r="P47" i="50"/>
  <c r="O47" i="50"/>
  <c r="N47" i="50"/>
  <c r="M47" i="50"/>
  <c r="L47" i="50"/>
  <c r="K47" i="50"/>
  <c r="J47" i="50"/>
  <c r="I47" i="50"/>
  <c r="H47" i="50"/>
  <c r="G47" i="50"/>
  <c r="F47" i="50"/>
  <c r="E47" i="50"/>
  <c r="D47" i="50"/>
  <c r="C47" i="50"/>
  <c r="B47" i="50"/>
  <c r="AC46" i="50"/>
  <c r="AB46" i="50"/>
  <c r="AA46" i="50"/>
  <c r="Z46" i="50"/>
  <c r="Y46" i="50"/>
  <c r="X46" i="50"/>
  <c r="W46" i="50"/>
  <c r="V46" i="50"/>
  <c r="U46" i="50"/>
  <c r="T46" i="50"/>
  <c r="S46" i="50"/>
  <c r="R46" i="50"/>
  <c r="Q46" i="50"/>
  <c r="P46" i="50"/>
  <c r="O46" i="50"/>
  <c r="N46" i="50"/>
  <c r="M46" i="50"/>
  <c r="L46" i="50"/>
  <c r="K46" i="50"/>
  <c r="J46" i="50"/>
  <c r="I46" i="50"/>
  <c r="H46" i="50"/>
  <c r="G46" i="50"/>
  <c r="F46" i="50"/>
  <c r="E46" i="50"/>
  <c r="D46" i="50"/>
  <c r="C46" i="50"/>
  <c r="B46" i="50"/>
  <c r="AC45" i="50"/>
  <c r="AB45" i="50"/>
  <c r="AA45" i="50"/>
  <c r="Z45" i="50"/>
  <c r="Y45" i="50"/>
  <c r="X45" i="50"/>
  <c r="W45" i="50"/>
  <c r="V45" i="50"/>
  <c r="U45" i="50"/>
  <c r="T45" i="50"/>
  <c r="S45" i="50"/>
  <c r="R45" i="50"/>
  <c r="Q45" i="50"/>
  <c r="P45" i="50"/>
  <c r="O45" i="50"/>
  <c r="N45" i="50"/>
  <c r="M45" i="50"/>
  <c r="L45" i="50"/>
  <c r="K45" i="50"/>
  <c r="J45" i="50"/>
  <c r="I45" i="50"/>
  <c r="H45" i="50"/>
  <c r="G45" i="50"/>
  <c r="F45" i="50"/>
  <c r="E45" i="50"/>
  <c r="D45" i="50"/>
  <c r="C45" i="50"/>
  <c r="B45" i="50"/>
  <c r="Y124" i="21" l="1"/>
  <c r="U37" i="48"/>
  <c r="U33" i="48"/>
  <c r="U13" i="48"/>
  <c r="I41" i="53"/>
  <c r="I37" i="53"/>
  <c r="I33" i="53"/>
  <c r="I29" i="53"/>
  <c r="I25" i="53"/>
  <c r="I21" i="53"/>
  <c r="U40" i="48"/>
  <c r="U16" i="48"/>
  <c r="U39" i="48"/>
  <c r="U27" i="48"/>
  <c r="U23" i="48"/>
  <c r="U22" i="48"/>
  <c r="U21" i="48"/>
  <c r="U36" i="48"/>
  <c r="U28" i="48"/>
  <c r="U20" i="48"/>
  <c r="U9" i="48"/>
  <c r="U8" i="48"/>
  <c r="I43" i="53"/>
  <c r="I39" i="53"/>
  <c r="I35" i="53"/>
  <c r="I31" i="53"/>
  <c r="I27" i="53"/>
  <c r="I23" i="53"/>
  <c r="I19" i="53"/>
  <c r="I15" i="53"/>
  <c r="I11" i="53"/>
  <c r="I7" i="53"/>
  <c r="I17" i="53"/>
  <c r="I40" i="53"/>
  <c r="I36" i="53"/>
  <c r="I32" i="53"/>
  <c r="I28" i="53"/>
  <c r="I24" i="53"/>
  <c r="I13" i="53"/>
  <c r="I9" i="53"/>
  <c r="I30" i="53"/>
  <c r="U32" i="48"/>
  <c r="U44" i="48"/>
  <c r="U15" i="48"/>
  <c r="U11" i="48"/>
  <c r="I20" i="53"/>
  <c r="I16" i="53"/>
  <c r="I12" i="53"/>
  <c r="I8" i="53"/>
  <c r="U29" i="48"/>
  <c r="U10" i="48"/>
  <c r="U24" i="48"/>
  <c r="U7" i="48"/>
  <c r="U45" i="48"/>
  <c r="U41" i="48"/>
  <c r="U31" i="48"/>
  <c r="U12" i="48"/>
  <c r="U38" i="48"/>
  <c r="U34" i="48"/>
  <c r="U17" i="48"/>
  <c r="U14" i="48"/>
  <c r="U43" i="48"/>
  <c r="U30" i="48"/>
  <c r="U26" i="48"/>
  <c r="I5" i="53"/>
  <c r="U19" i="48"/>
  <c r="U42" i="48"/>
  <c r="U25" i="48"/>
  <c r="I6" i="53"/>
  <c r="U35" i="48"/>
  <c r="U18" i="48"/>
  <c r="I42" i="53"/>
  <c r="I34" i="53"/>
  <c r="I26" i="53"/>
  <c r="I18" i="53"/>
  <c r="I38" i="53"/>
  <c r="I22" i="53"/>
  <c r="I14" i="53"/>
  <c r="I10" i="53"/>
  <c r="M7" i="35"/>
  <c r="N7" i="35"/>
  <c r="O7" i="35"/>
  <c r="P7" i="35"/>
  <c r="Q7" i="35"/>
  <c r="R7" i="35"/>
  <c r="M8" i="35"/>
  <c r="N8" i="35"/>
  <c r="O8" i="35"/>
  <c r="P8" i="35"/>
  <c r="Q8" i="35"/>
  <c r="R8" i="35"/>
  <c r="M9" i="35"/>
  <c r="N9" i="35"/>
  <c r="O9" i="35"/>
  <c r="P9" i="35"/>
  <c r="Q9" i="35"/>
  <c r="R9" i="35"/>
  <c r="M10" i="35"/>
  <c r="N10" i="35"/>
  <c r="O10" i="35"/>
  <c r="P10" i="35"/>
  <c r="Q10" i="35"/>
  <c r="R10" i="35"/>
  <c r="M11" i="35"/>
  <c r="N11" i="35"/>
  <c r="O11" i="35"/>
  <c r="P11" i="35"/>
  <c r="Q11" i="35"/>
  <c r="R11" i="35"/>
  <c r="M12" i="35"/>
  <c r="N12" i="35"/>
  <c r="O12" i="35"/>
  <c r="P12" i="35"/>
  <c r="Q12" i="35"/>
  <c r="R12" i="35"/>
  <c r="M13" i="35"/>
  <c r="N13" i="35"/>
  <c r="O13" i="35"/>
  <c r="P13" i="35"/>
  <c r="Q13" i="35"/>
  <c r="R13" i="35"/>
  <c r="M14" i="35"/>
  <c r="N14" i="35"/>
  <c r="O14" i="35"/>
  <c r="P14" i="35"/>
  <c r="Q14" i="35"/>
  <c r="R14" i="35"/>
  <c r="M15" i="35"/>
  <c r="N15" i="35"/>
  <c r="O15" i="35"/>
  <c r="P15" i="35"/>
  <c r="Q15" i="35"/>
  <c r="R15" i="35"/>
  <c r="M16" i="35"/>
  <c r="N16" i="35"/>
  <c r="O16" i="35"/>
  <c r="P16" i="35"/>
  <c r="Q16" i="35"/>
  <c r="R16" i="35"/>
  <c r="J45" i="35"/>
  <c r="AC11" i="34"/>
  <c r="AC12" i="34"/>
  <c r="AC13" i="34"/>
  <c r="AC14" i="34"/>
  <c r="AC15" i="34"/>
  <c r="AC16" i="34"/>
  <c r="AC17" i="34"/>
  <c r="AC18" i="34"/>
  <c r="AC19" i="34"/>
  <c r="AC20" i="34"/>
  <c r="AC21" i="34"/>
  <c r="AC22" i="34"/>
  <c r="AC23" i="34"/>
  <c r="AC24" i="34"/>
  <c r="AC25" i="34"/>
  <c r="AC26" i="34"/>
  <c r="AC27" i="34"/>
  <c r="AC28" i="34"/>
  <c r="AC29" i="34"/>
  <c r="AC30" i="34"/>
  <c r="AC31" i="34"/>
  <c r="AC32" i="34"/>
  <c r="AC33" i="34"/>
  <c r="AC34" i="34"/>
  <c r="AC35" i="34"/>
  <c r="AC36" i="34"/>
  <c r="AC37" i="34"/>
  <c r="AC38" i="34"/>
  <c r="AC39" i="34"/>
  <c r="AC40" i="34"/>
  <c r="AC41" i="34"/>
  <c r="AC42" i="34"/>
  <c r="AC43" i="34"/>
  <c r="AC44" i="34"/>
  <c r="AC45" i="34"/>
  <c r="AC46" i="34"/>
  <c r="AC47" i="34"/>
  <c r="AC10" i="34"/>
  <c r="B6" i="34"/>
  <c r="E3" i="34" s="1"/>
  <c r="AV51" i="47"/>
  <c r="AU51" i="47"/>
  <c r="AT51" i="47"/>
  <c r="AH51" i="47"/>
  <c r="AE51" i="47"/>
  <c r="AB51" i="47"/>
  <c r="AA51" i="47"/>
  <c r="O51" i="47"/>
  <c r="M51" i="47"/>
  <c r="L51" i="47"/>
  <c r="AV50" i="47"/>
  <c r="AU50" i="47"/>
  <c r="AT50" i="47"/>
  <c r="AH50" i="47"/>
  <c r="AE50" i="47"/>
  <c r="AB50" i="47"/>
  <c r="AA50" i="47"/>
  <c r="O50" i="47"/>
  <c r="M50" i="47"/>
  <c r="L50" i="47"/>
  <c r="AV49" i="47"/>
  <c r="AU49" i="47"/>
  <c r="AT49" i="47"/>
  <c r="AH49" i="47"/>
  <c r="AE49" i="47"/>
  <c r="AB49" i="47"/>
  <c r="AA49" i="47"/>
  <c r="O49" i="47"/>
  <c r="M49" i="47"/>
  <c r="L49" i="47"/>
  <c r="AV48" i="47"/>
  <c r="AU48" i="47"/>
  <c r="AT48" i="47"/>
  <c r="AH48" i="47"/>
  <c r="AE48" i="47"/>
  <c r="AB48" i="47"/>
  <c r="AA48" i="47"/>
  <c r="O48" i="47"/>
  <c r="M48" i="47"/>
  <c r="L48" i="47"/>
  <c r="AV47" i="47"/>
  <c r="AU47" i="47"/>
  <c r="AT47" i="47"/>
  <c r="AH47" i="47"/>
  <c r="AE47" i="47"/>
  <c r="AB47" i="47"/>
  <c r="AA47" i="47"/>
  <c r="O47" i="47"/>
  <c r="M47" i="47"/>
  <c r="L47" i="47"/>
  <c r="AV46" i="47"/>
  <c r="AU46" i="47"/>
  <c r="AT46" i="47"/>
  <c r="AH46" i="47"/>
  <c r="AE46" i="47"/>
  <c r="AB46" i="47"/>
  <c r="AA46" i="47"/>
  <c r="O46" i="47"/>
  <c r="M46" i="47"/>
  <c r="L46" i="47"/>
  <c r="AV45" i="47"/>
  <c r="AU45" i="47"/>
  <c r="AT45" i="47"/>
  <c r="AH45" i="47"/>
  <c r="AE45" i="47"/>
  <c r="AB45" i="47"/>
  <c r="AA45" i="47"/>
  <c r="O45" i="47"/>
  <c r="M45" i="47"/>
  <c r="L45" i="47"/>
  <c r="AV44" i="47"/>
  <c r="AU44" i="47"/>
  <c r="AT44" i="47"/>
  <c r="AH44" i="47"/>
  <c r="AE44" i="47"/>
  <c r="AB44" i="47"/>
  <c r="AA44" i="47"/>
  <c r="O44" i="47"/>
  <c r="M44" i="47"/>
  <c r="L44" i="47"/>
  <c r="AV43" i="47"/>
  <c r="AU43" i="47"/>
  <c r="AT43" i="47"/>
  <c r="AH43" i="47"/>
  <c r="AE43" i="47"/>
  <c r="AB43" i="47"/>
  <c r="AA43" i="47"/>
  <c r="O43" i="47"/>
  <c r="M43" i="47"/>
  <c r="L43" i="47"/>
  <c r="AV42" i="47"/>
  <c r="AU42" i="47"/>
  <c r="AT42" i="47"/>
  <c r="AH42" i="47"/>
  <c r="AE42" i="47"/>
  <c r="AB42" i="47"/>
  <c r="AA42" i="47"/>
  <c r="O42" i="47"/>
  <c r="M42" i="47"/>
  <c r="L42" i="47"/>
  <c r="AV41" i="47"/>
  <c r="AU41" i="47"/>
  <c r="AT41" i="47"/>
  <c r="AH41" i="47"/>
  <c r="AE41" i="47"/>
  <c r="AB41" i="47"/>
  <c r="AA41" i="47"/>
  <c r="O41" i="47"/>
  <c r="M41" i="47"/>
  <c r="L41" i="47"/>
  <c r="AV40" i="47"/>
  <c r="AU40" i="47"/>
  <c r="AT40" i="47"/>
  <c r="AH40" i="47"/>
  <c r="AE40" i="47"/>
  <c r="AB40" i="47"/>
  <c r="AA40" i="47"/>
  <c r="O40" i="47"/>
  <c r="M40" i="47"/>
  <c r="L40" i="47"/>
  <c r="AV39" i="47"/>
  <c r="AU39" i="47"/>
  <c r="AT39" i="47"/>
  <c r="AH39" i="47"/>
  <c r="AE39" i="47"/>
  <c r="AB39" i="47"/>
  <c r="AA39" i="47"/>
  <c r="O39" i="47"/>
  <c r="M39" i="47"/>
  <c r="L39" i="47"/>
  <c r="AV38" i="47"/>
  <c r="AU38" i="47"/>
  <c r="AT38" i="47"/>
  <c r="AH38" i="47"/>
  <c r="AE38" i="47"/>
  <c r="AB38" i="47"/>
  <c r="AA38" i="47"/>
  <c r="O38" i="47"/>
  <c r="M38" i="47"/>
  <c r="L38" i="47"/>
  <c r="AV37" i="47"/>
  <c r="AU37" i="47"/>
  <c r="AT37" i="47"/>
  <c r="AH37" i="47"/>
  <c r="AE37" i="47"/>
  <c r="AB37" i="47"/>
  <c r="AA37" i="47"/>
  <c r="O37" i="47"/>
  <c r="M37" i="47"/>
  <c r="L37" i="47"/>
  <c r="AV36" i="47"/>
  <c r="AU36" i="47"/>
  <c r="AT36" i="47"/>
  <c r="AH36" i="47"/>
  <c r="AE36" i="47"/>
  <c r="AB36" i="47"/>
  <c r="AA36" i="47"/>
  <c r="O36" i="47"/>
  <c r="M36" i="47"/>
  <c r="L36" i="47"/>
  <c r="AV35" i="47"/>
  <c r="AU35" i="47"/>
  <c r="AT35" i="47"/>
  <c r="AH35" i="47"/>
  <c r="AE35" i="47"/>
  <c r="AB35" i="47"/>
  <c r="AA35" i="47"/>
  <c r="O35" i="47"/>
  <c r="M35" i="47"/>
  <c r="L35" i="47"/>
  <c r="AV34" i="47"/>
  <c r="AU34" i="47"/>
  <c r="AT34" i="47"/>
  <c r="AH34" i="47"/>
  <c r="AE34" i="47"/>
  <c r="AB34" i="47"/>
  <c r="AA34" i="47"/>
  <c r="O34" i="47"/>
  <c r="M34" i="47"/>
  <c r="L34" i="47"/>
  <c r="AV33" i="47"/>
  <c r="AU33" i="47"/>
  <c r="AT33" i="47"/>
  <c r="AH33" i="47"/>
  <c r="AE33" i="47"/>
  <c r="AB33" i="47"/>
  <c r="AA33" i="47"/>
  <c r="O33" i="47"/>
  <c r="M33" i="47"/>
  <c r="L33" i="47"/>
  <c r="AV32" i="47"/>
  <c r="AU32" i="47"/>
  <c r="AT32" i="47"/>
  <c r="AH32" i="47"/>
  <c r="AE32" i="47"/>
  <c r="AB32" i="47"/>
  <c r="AA32" i="47"/>
  <c r="O32" i="47"/>
  <c r="M32" i="47"/>
  <c r="L32" i="47"/>
  <c r="AV31" i="47"/>
  <c r="AU31" i="47"/>
  <c r="AT31" i="47"/>
  <c r="AH31" i="47"/>
  <c r="AE31" i="47"/>
  <c r="AB31" i="47"/>
  <c r="AA31" i="47"/>
  <c r="O31" i="47"/>
  <c r="M31" i="47"/>
  <c r="L31" i="47"/>
  <c r="AV30" i="47"/>
  <c r="AU30" i="47"/>
  <c r="AT30" i="47"/>
  <c r="AH30" i="47"/>
  <c r="AE30" i="47"/>
  <c r="AB30" i="47"/>
  <c r="AA30" i="47"/>
  <c r="O30" i="47"/>
  <c r="M30" i="47"/>
  <c r="L30" i="47"/>
  <c r="AV29" i="47"/>
  <c r="AU29" i="47"/>
  <c r="AT29" i="47"/>
  <c r="AH29" i="47"/>
  <c r="AE29" i="47"/>
  <c r="AB29" i="47"/>
  <c r="AA29" i="47"/>
  <c r="O29" i="47"/>
  <c r="M29" i="47"/>
  <c r="L29" i="47"/>
  <c r="AV28" i="47"/>
  <c r="AU28" i="47"/>
  <c r="AT28" i="47"/>
  <c r="AH28" i="47"/>
  <c r="AE28" i="47"/>
  <c r="AB28" i="47"/>
  <c r="AA28" i="47"/>
  <c r="O28" i="47"/>
  <c r="M28" i="47"/>
  <c r="L28" i="47"/>
  <c r="AV27" i="47"/>
  <c r="AU27" i="47"/>
  <c r="AT27" i="47"/>
  <c r="AH27" i="47"/>
  <c r="AE27" i="47"/>
  <c r="AB27" i="47"/>
  <c r="AA27" i="47"/>
  <c r="O27" i="47"/>
  <c r="M27" i="47"/>
  <c r="L27" i="47"/>
  <c r="AV26" i="47"/>
  <c r="AU26" i="47"/>
  <c r="AT26" i="47"/>
  <c r="AH26" i="47"/>
  <c r="AE26" i="47"/>
  <c r="AB26" i="47"/>
  <c r="AA26" i="47"/>
  <c r="O26" i="47"/>
  <c r="M26" i="47"/>
  <c r="L26" i="47"/>
  <c r="AV25" i="47"/>
  <c r="AU25" i="47"/>
  <c r="AT25" i="47"/>
  <c r="AH25" i="47"/>
  <c r="AE25" i="47"/>
  <c r="AB25" i="47"/>
  <c r="AA25" i="47"/>
  <c r="O25" i="47"/>
  <c r="M25" i="47"/>
  <c r="L25" i="47"/>
  <c r="Q12" i="47"/>
  <c r="T12" i="47" s="1"/>
  <c r="O4" i="46" s="1"/>
  <c r="B12" i="47"/>
  <c r="E12" i="47" s="1"/>
  <c r="Z14" i="47" s="1"/>
  <c r="L84" i="37"/>
  <c r="S74" i="40" s="1"/>
  <c r="B84" i="37"/>
  <c r="B74" i="40" s="1"/>
  <c r="L47" i="37"/>
  <c r="S40" i="40" s="1"/>
  <c r="B47" i="37"/>
  <c r="B40" i="40" s="1"/>
  <c r="L13" i="37"/>
  <c r="S6" i="40" s="1"/>
  <c r="B13" i="37"/>
  <c r="B6" i="40" s="1"/>
  <c r="C6" i="30"/>
  <c r="B7" i="27"/>
  <c r="B8" i="27" s="1"/>
  <c r="C7" i="26"/>
  <c r="C8" i="26" s="1"/>
  <c r="R105" i="40"/>
  <c r="I105" i="40"/>
  <c r="H105" i="40"/>
  <c r="G105" i="40"/>
  <c r="F105" i="40"/>
  <c r="E105" i="40"/>
  <c r="D105" i="40"/>
  <c r="C105" i="40"/>
  <c r="B105" i="40"/>
  <c r="R104" i="40"/>
  <c r="I104" i="40"/>
  <c r="H104" i="40"/>
  <c r="G104" i="40"/>
  <c r="F104" i="40"/>
  <c r="E104" i="40"/>
  <c r="D104" i="40"/>
  <c r="C104" i="40"/>
  <c r="B104" i="40"/>
  <c r="R103" i="40"/>
  <c r="I103" i="40"/>
  <c r="H103" i="40"/>
  <c r="G103" i="40"/>
  <c r="F103" i="40"/>
  <c r="E103" i="40"/>
  <c r="D103" i="40"/>
  <c r="C103" i="40"/>
  <c r="B103" i="40"/>
  <c r="S102" i="40"/>
  <c r="R102" i="40"/>
  <c r="I102" i="40"/>
  <c r="H102" i="40"/>
  <c r="G102" i="40"/>
  <c r="F102" i="40"/>
  <c r="E102" i="40"/>
  <c r="D102" i="40"/>
  <c r="C102" i="40"/>
  <c r="B102" i="40"/>
  <c r="Z101" i="40"/>
  <c r="Y101" i="40"/>
  <c r="X101" i="40"/>
  <c r="W101" i="40"/>
  <c r="V101" i="40"/>
  <c r="U101" i="40"/>
  <c r="T101" i="40"/>
  <c r="S101" i="40"/>
  <c r="R101" i="40"/>
  <c r="I101" i="40"/>
  <c r="H101" i="40"/>
  <c r="G101" i="40"/>
  <c r="F101" i="40"/>
  <c r="E101" i="40"/>
  <c r="D101" i="40"/>
  <c r="C101" i="40"/>
  <c r="B101" i="40"/>
  <c r="Z100" i="40"/>
  <c r="Y100" i="40"/>
  <c r="X100" i="40"/>
  <c r="W100" i="40"/>
  <c r="V100" i="40"/>
  <c r="U100" i="40"/>
  <c r="T100" i="40"/>
  <c r="S100" i="40"/>
  <c r="R100" i="40"/>
  <c r="I100" i="40"/>
  <c r="H100" i="40"/>
  <c r="G100" i="40"/>
  <c r="F100" i="40"/>
  <c r="E100" i="40"/>
  <c r="D100" i="40"/>
  <c r="C100" i="40"/>
  <c r="B100" i="40"/>
  <c r="Z99" i="40"/>
  <c r="Y99" i="40"/>
  <c r="X99" i="40"/>
  <c r="W99" i="40"/>
  <c r="V99" i="40"/>
  <c r="U99" i="40"/>
  <c r="T99" i="40"/>
  <c r="S99" i="40"/>
  <c r="R99" i="40"/>
  <c r="I99" i="40"/>
  <c r="H99" i="40"/>
  <c r="G99" i="40"/>
  <c r="F99" i="40"/>
  <c r="E99" i="40"/>
  <c r="D99" i="40"/>
  <c r="C99" i="40"/>
  <c r="B99" i="40"/>
  <c r="Z98" i="40"/>
  <c r="Y98" i="40"/>
  <c r="X98" i="40"/>
  <c r="W98" i="40"/>
  <c r="V98" i="40"/>
  <c r="U98" i="40"/>
  <c r="T98" i="40"/>
  <c r="S98" i="40"/>
  <c r="R98" i="40"/>
  <c r="I98" i="40"/>
  <c r="H98" i="40"/>
  <c r="G98" i="40"/>
  <c r="F98" i="40"/>
  <c r="E98" i="40"/>
  <c r="D98" i="40"/>
  <c r="C98" i="40"/>
  <c r="B98" i="40"/>
  <c r="Z97" i="40"/>
  <c r="Y97" i="40"/>
  <c r="X97" i="40"/>
  <c r="W97" i="40"/>
  <c r="V97" i="40"/>
  <c r="U97" i="40"/>
  <c r="T97" i="40"/>
  <c r="S97" i="40"/>
  <c r="R97" i="40"/>
  <c r="I97" i="40"/>
  <c r="H97" i="40"/>
  <c r="G97" i="40"/>
  <c r="F97" i="40"/>
  <c r="E97" i="40"/>
  <c r="D97" i="40"/>
  <c r="C97" i="40"/>
  <c r="B97" i="40"/>
  <c r="Z96" i="40"/>
  <c r="Y96" i="40"/>
  <c r="X96" i="40"/>
  <c r="W96" i="40"/>
  <c r="V96" i="40"/>
  <c r="U96" i="40"/>
  <c r="T96" i="40"/>
  <c r="S96" i="40"/>
  <c r="R96" i="40"/>
  <c r="I96" i="40"/>
  <c r="H96" i="40"/>
  <c r="G96" i="40"/>
  <c r="F96" i="40"/>
  <c r="E96" i="40"/>
  <c r="D96" i="40"/>
  <c r="C96" i="40"/>
  <c r="B96" i="40"/>
  <c r="Z95" i="40"/>
  <c r="Y95" i="40"/>
  <c r="X95" i="40"/>
  <c r="W95" i="40"/>
  <c r="V95" i="40"/>
  <c r="U95" i="40"/>
  <c r="T95" i="40"/>
  <c r="S95" i="40"/>
  <c r="R95" i="40"/>
  <c r="I95" i="40"/>
  <c r="H95" i="40"/>
  <c r="G95" i="40"/>
  <c r="F95" i="40"/>
  <c r="E95" i="40"/>
  <c r="D95" i="40"/>
  <c r="C95" i="40"/>
  <c r="B95" i="40"/>
  <c r="Z94" i="40"/>
  <c r="Y94" i="40"/>
  <c r="X94" i="40"/>
  <c r="W94" i="40"/>
  <c r="V94" i="40"/>
  <c r="U94" i="40"/>
  <c r="T94" i="40"/>
  <c r="S94" i="40"/>
  <c r="R94" i="40"/>
  <c r="I94" i="40"/>
  <c r="H94" i="40"/>
  <c r="G94" i="40"/>
  <c r="F94" i="40"/>
  <c r="E94" i="40"/>
  <c r="D94" i="40"/>
  <c r="C94" i="40"/>
  <c r="B94" i="40"/>
  <c r="Z93" i="40"/>
  <c r="Y93" i="40"/>
  <c r="X93" i="40"/>
  <c r="W93" i="40"/>
  <c r="V93" i="40"/>
  <c r="U93" i="40"/>
  <c r="T93" i="40"/>
  <c r="S93" i="40"/>
  <c r="R93" i="40"/>
  <c r="I93" i="40"/>
  <c r="H93" i="40"/>
  <c r="G93" i="40"/>
  <c r="F93" i="40"/>
  <c r="E93" i="40"/>
  <c r="D93" i="40"/>
  <c r="C93" i="40"/>
  <c r="B93" i="40"/>
  <c r="Z92" i="40"/>
  <c r="Y92" i="40"/>
  <c r="X92" i="40"/>
  <c r="W92" i="40"/>
  <c r="V92" i="40"/>
  <c r="U92" i="40"/>
  <c r="T92" i="40"/>
  <c r="S92" i="40"/>
  <c r="R92" i="40"/>
  <c r="I92" i="40"/>
  <c r="H92" i="40"/>
  <c r="G92" i="40"/>
  <c r="F92" i="40"/>
  <c r="E92" i="40"/>
  <c r="D92" i="40"/>
  <c r="C92" i="40"/>
  <c r="B92" i="40"/>
  <c r="Z91" i="40"/>
  <c r="Y91" i="40"/>
  <c r="X91" i="40"/>
  <c r="W91" i="40"/>
  <c r="V91" i="40"/>
  <c r="U91" i="40"/>
  <c r="T91" i="40"/>
  <c r="S91" i="40"/>
  <c r="R91" i="40"/>
  <c r="I91" i="40"/>
  <c r="H91" i="40"/>
  <c r="G91" i="40"/>
  <c r="F91" i="40"/>
  <c r="E91" i="40"/>
  <c r="D91" i="40"/>
  <c r="C91" i="40"/>
  <c r="B91" i="40"/>
  <c r="Z90" i="40"/>
  <c r="Y90" i="40"/>
  <c r="X90" i="40"/>
  <c r="W90" i="40"/>
  <c r="V90" i="40"/>
  <c r="U90" i="40"/>
  <c r="T90" i="40"/>
  <c r="S90" i="40"/>
  <c r="R90" i="40"/>
  <c r="I90" i="40"/>
  <c r="H90" i="40"/>
  <c r="G90" i="40"/>
  <c r="F90" i="40"/>
  <c r="E90" i="40"/>
  <c r="D90" i="40"/>
  <c r="C90" i="40"/>
  <c r="B90" i="40"/>
  <c r="Z89" i="40"/>
  <c r="Y89" i="40"/>
  <c r="X89" i="40"/>
  <c r="W89" i="40"/>
  <c r="V89" i="40"/>
  <c r="U89" i="40"/>
  <c r="T89" i="40"/>
  <c r="S89" i="40"/>
  <c r="R89" i="40"/>
  <c r="I89" i="40"/>
  <c r="H89" i="40"/>
  <c r="G89" i="40"/>
  <c r="F89" i="40"/>
  <c r="E89" i="40"/>
  <c r="D89" i="40"/>
  <c r="C89" i="40"/>
  <c r="B89" i="40"/>
  <c r="Z88" i="40"/>
  <c r="Y88" i="40"/>
  <c r="X88" i="40"/>
  <c r="W88" i="40"/>
  <c r="V88" i="40"/>
  <c r="U88" i="40"/>
  <c r="T88" i="40"/>
  <c r="S88" i="40"/>
  <c r="R88" i="40"/>
  <c r="I88" i="40"/>
  <c r="H88" i="40"/>
  <c r="G88" i="40"/>
  <c r="F88" i="40"/>
  <c r="E88" i="40"/>
  <c r="D88" i="40"/>
  <c r="C88" i="40"/>
  <c r="B88" i="40"/>
  <c r="Z87" i="40"/>
  <c r="Y87" i="40"/>
  <c r="X87" i="40"/>
  <c r="W87" i="40"/>
  <c r="V87" i="40"/>
  <c r="U87" i="40"/>
  <c r="T87" i="40"/>
  <c r="S87" i="40"/>
  <c r="R87" i="40"/>
  <c r="I87" i="40"/>
  <c r="H87" i="40"/>
  <c r="G87" i="40"/>
  <c r="F87" i="40"/>
  <c r="E87" i="40"/>
  <c r="D87" i="40"/>
  <c r="C87" i="40"/>
  <c r="B87" i="40"/>
  <c r="Z86" i="40"/>
  <c r="Y86" i="40"/>
  <c r="X86" i="40"/>
  <c r="W86" i="40"/>
  <c r="V86" i="40"/>
  <c r="U86" i="40"/>
  <c r="T86" i="40"/>
  <c r="S86" i="40"/>
  <c r="R86" i="40"/>
  <c r="I86" i="40"/>
  <c r="H86" i="40"/>
  <c r="G86" i="40"/>
  <c r="F86" i="40"/>
  <c r="E86" i="40"/>
  <c r="D86" i="40"/>
  <c r="C86" i="40"/>
  <c r="B86" i="40"/>
  <c r="Z85" i="40"/>
  <c r="Y85" i="40"/>
  <c r="X85" i="40"/>
  <c r="W85" i="40"/>
  <c r="V85" i="40"/>
  <c r="U85" i="40"/>
  <c r="T85" i="40"/>
  <c r="S85" i="40"/>
  <c r="R85" i="40"/>
  <c r="I85" i="40"/>
  <c r="H85" i="40"/>
  <c r="G85" i="40"/>
  <c r="F85" i="40"/>
  <c r="E85" i="40"/>
  <c r="D85" i="40"/>
  <c r="C85" i="40"/>
  <c r="B85" i="40"/>
  <c r="Z84" i="40"/>
  <c r="Y84" i="40"/>
  <c r="X84" i="40"/>
  <c r="W84" i="40"/>
  <c r="V84" i="40"/>
  <c r="U84" i="40"/>
  <c r="T84" i="40"/>
  <c r="S84" i="40"/>
  <c r="R84" i="40"/>
  <c r="I84" i="40"/>
  <c r="H84" i="40"/>
  <c r="G84" i="40"/>
  <c r="F84" i="40"/>
  <c r="E84" i="40"/>
  <c r="D84" i="40"/>
  <c r="C84" i="40"/>
  <c r="B84" i="40"/>
  <c r="Z83" i="40"/>
  <c r="Y83" i="40"/>
  <c r="X83" i="40"/>
  <c r="W83" i="40"/>
  <c r="V83" i="40"/>
  <c r="U83" i="40"/>
  <c r="T83" i="40"/>
  <c r="S83" i="40"/>
  <c r="R83" i="40"/>
  <c r="I83" i="40"/>
  <c r="H83" i="40"/>
  <c r="G83" i="40"/>
  <c r="F83" i="40"/>
  <c r="E83" i="40"/>
  <c r="D83" i="40"/>
  <c r="C83" i="40"/>
  <c r="B83" i="40"/>
  <c r="Z82" i="40"/>
  <c r="Y82" i="40"/>
  <c r="X82" i="40"/>
  <c r="W82" i="40"/>
  <c r="V82" i="40"/>
  <c r="U82" i="40"/>
  <c r="T82" i="40"/>
  <c r="S82" i="40"/>
  <c r="R82" i="40"/>
  <c r="I82" i="40"/>
  <c r="H82" i="40"/>
  <c r="G82" i="40"/>
  <c r="F82" i="40"/>
  <c r="E82" i="40"/>
  <c r="D82" i="40"/>
  <c r="C82" i="40"/>
  <c r="B82" i="40"/>
  <c r="Z81" i="40"/>
  <c r="Y81" i="40"/>
  <c r="X81" i="40"/>
  <c r="W81" i="40"/>
  <c r="V81" i="40"/>
  <c r="U81" i="40"/>
  <c r="T81" i="40"/>
  <c r="S81" i="40"/>
  <c r="R81" i="40"/>
  <c r="I81" i="40"/>
  <c r="H81" i="40"/>
  <c r="G81" i="40"/>
  <c r="F81" i="40"/>
  <c r="E81" i="40"/>
  <c r="D81" i="40"/>
  <c r="C81" i="40"/>
  <c r="B81" i="40"/>
  <c r="Z80" i="40"/>
  <c r="Y80" i="40"/>
  <c r="X80" i="40"/>
  <c r="W80" i="40"/>
  <c r="V80" i="40"/>
  <c r="U80" i="40"/>
  <c r="T80" i="40"/>
  <c r="S80" i="40"/>
  <c r="R80" i="40"/>
  <c r="I80" i="40"/>
  <c r="H80" i="40"/>
  <c r="G80" i="40"/>
  <c r="F80" i="40"/>
  <c r="E80" i="40"/>
  <c r="D80" i="40"/>
  <c r="C80" i="40"/>
  <c r="B80" i="40"/>
  <c r="Z79" i="40"/>
  <c r="Y79" i="40"/>
  <c r="X79" i="40"/>
  <c r="W79" i="40"/>
  <c r="V79" i="40"/>
  <c r="U79" i="40"/>
  <c r="T79" i="40"/>
  <c r="S79" i="40"/>
  <c r="R79" i="40"/>
  <c r="I79" i="40"/>
  <c r="H79" i="40"/>
  <c r="G79" i="40"/>
  <c r="F79" i="40"/>
  <c r="E79" i="40"/>
  <c r="D79" i="40"/>
  <c r="C79" i="40"/>
  <c r="B79" i="40"/>
  <c r="Z78" i="40"/>
  <c r="Y78" i="40"/>
  <c r="X78" i="40"/>
  <c r="W78" i="40"/>
  <c r="V78" i="40"/>
  <c r="U78" i="40"/>
  <c r="T78" i="40"/>
  <c r="S78" i="40"/>
  <c r="R78" i="40"/>
  <c r="I78" i="40"/>
  <c r="H78" i="40"/>
  <c r="G78" i="40"/>
  <c r="F78" i="40"/>
  <c r="E78" i="40"/>
  <c r="D78" i="40"/>
  <c r="C78" i="40"/>
  <c r="B78" i="40"/>
  <c r="Z77" i="40"/>
  <c r="Y77" i="40"/>
  <c r="X77" i="40"/>
  <c r="W77" i="40"/>
  <c r="V77" i="40"/>
  <c r="U77" i="40"/>
  <c r="T77" i="40"/>
  <c r="S77" i="40"/>
  <c r="R77" i="40"/>
  <c r="I77" i="40"/>
  <c r="H77" i="40"/>
  <c r="G77" i="40"/>
  <c r="F77" i="40"/>
  <c r="E77" i="40"/>
  <c r="D77" i="40"/>
  <c r="C77" i="40"/>
  <c r="B77" i="40"/>
  <c r="Z76" i="40"/>
  <c r="Y76" i="40"/>
  <c r="X76" i="40"/>
  <c r="W76" i="40"/>
  <c r="V76" i="40"/>
  <c r="U76" i="40"/>
  <c r="T76" i="40"/>
  <c r="S76" i="40"/>
  <c r="R76" i="40"/>
  <c r="I76" i="40"/>
  <c r="H76" i="40"/>
  <c r="G76" i="40"/>
  <c r="F76" i="40"/>
  <c r="E76" i="40"/>
  <c r="D76" i="40"/>
  <c r="C76" i="40"/>
  <c r="B76" i="40"/>
  <c r="R75" i="40"/>
  <c r="R74" i="40"/>
  <c r="R69" i="40"/>
  <c r="I69" i="40"/>
  <c r="H69" i="40"/>
  <c r="G69" i="40"/>
  <c r="F69" i="40"/>
  <c r="E69" i="40"/>
  <c r="D69" i="40"/>
  <c r="C69" i="40"/>
  <c r="B69" i="40"/>
  <c r="Z68" i="40"/>
  <c r="Y68" i="40"/>
  <c r="X68" i="40"/>
  <c r="W68" i="40"/>
  <c r="V68" i="40"/>
  <c r="U68" i="40"/>
  <c r="T68" i="40"/>
  <c r="S68" i="40"/>
  <c r="R68" i="40"/>
  <c r="I68" i="40"/>
  <c r="H68" i="40"/>
  <c r="G68" i="40"/>
  <c r="F68" i="40"/>
  <c r="E68" i="40"/>
  <c r="D68" i="40"/>
  <c r="C68" i="40"/>
  <c r="B68" i="40"/>
  <c r="Z67" i="40"/>
  <c r="Y67" i="40"/>
  <c r="X67" i="40"/>
  <c r="W67" i="40"/>
  <c r="V67" i="40"/>
  <c r="U67" i="40"/>
  <c r="T67" i="40"/>
  <c r="S67" i="40"/>
  <c r="R67" i="40"/>
  <c r="I67" i="40"/>
  <c r="H67" i="40"/>
  <c r="G67" i="40"/>
  <c r="F67" i="40"/>
  <c r="E67" i="40"/>
  <c r="D67" i="40"/>
  <c r="C67" i="40"/>
  <c r="B67" i="40"/>
  <c r="Z66" i="40"/>
  <c r="Y66" i="40"/>
  <c r="X66" i="40"/>
  <c r="W66" i="40"/>
  <c r="V66" i="40"/>
  <c r="U66" i="40"/>
  <c r="T66" i="40"/>
  <c r="S66" i="40"/>
  <c r="R66" i="40"/>
  <c r="I66" i="40"/>
  <c r="H66" i="40"/>
  <c r="G66" i="40"/>
  <c r="F66" i="40"/>
  <c r="E66" i="40"/>
  <c r="D66" i="40"/>
  <c r="C66" i="40"/>
  <c r="B66" i="40"/>
  <c r="Z65" i="40"/>
  <c r="Y65" i="40"/>
  <c r="X65" i="40"/>
  <c r="W65" i="40"/>
  <c r="V65" i="40"/>
  <c r="U65" i="40"/>
  <c r="T65" i="40"/>
  <c r="S65" i="40"/>
  <c r="R65" i="40"/>
  <c r="I65" i="40"/>
  <c r="H65" i="40"/>
  <c r="G65" i="40"/>
  <c r="F65" i="40"/>
  <c r="E65" i="40"/>
  <c r="D65" i="40"/>
  <c r="C65" i="40"/>
  <c r="B65" i="40"/>
  <c r="Z64" i="40"/>
  <c r="Y64" i="40"/>
  <c r="X64" i="40"/>
  <c r="W64" i="40"/>
  <c r="V64" i="40"/>
  <c r="U64" i="40"/>
  <c r="T64" i="40"/>
  <c r="S64" i="40"/>
  <c r="R64" i="40"/>
  <c r="I64" i="40"/>
  <c r="H64" i="40"/>
  <c r="G64" i="40"/>
  <c r="F64" i="40"/>
  <c r="E64" i="40"/>
  <c r="D64" i="40"/>
  <c r="C64" i="40"/>
  <c r="B64" i="40"/>
  <c r="Z63" i="40"/>
  <c r="Y63" i="40"/>
  <c r="X63" i="40"/>
  <c r="W63" i="40"/>
  <c r="V63" i="40"/>
  <c r="U63" i="40"/>
  <c r="T63" i="40"/>
  <c r="S63" i="40"/>
  <c r="R63" i="40"/>
  <c r="I63" i="40"/>
  <c r="H63" i="40"/>
  <c r="G63" i="40"/>
  <c r="F63" i="40"/>
  <c r="E63" i="40"/>
  <c r="D63" i="40"/>
  <c r="C63" i="40"/>
  <c r="B63" i="40"/>
  <c r="Z62" i="40"/>
  <c r="Y62" i="40"/>
  <c r="X62" i="40"/>
  <c r="W62" i="40"/>
  <c r="V62" i="40"/>
  <c r="U62" i="40"/>
  <c r="T62" i="40"/>
  <c r="S62" i="40"/>
  <c r="R62" i="40"/>
  <c r="I62" i="40"/>
  <c r="H62" i="40"/>
  <c r="G62" i="40"/>
  <c r="F62" i="40"/>
  <c r="E62" i="40"/>
  <c r="D62" i="40"/>
  <c r="C62" i="40"/>
  <c r="B62" i="40"/>
  <c r="Z61" i="40"/>
  <c r="Y61" i="40"/>
  <c r="X61" i="40"/>
  <c r="W61" i="40"/>
  <c r="V61" i="40"/>
  <c r="U61" i="40"/>
  <c r="T61" i="40"/>
  <c r="S61" i="40"/>
  <c r="R61" i="40"/>
  <c r="I61" i="40"/>
  <c r="H61" i="40"/>
  <c r="G61" i="40"/>
  <c r="F61" i="40"/>
  <c r="E61" i="40"/>
  <c r="D61" i="40"/>
  <c r="C61" i="40"/>
  <c r="B61" i="40"/>
  <c r="Z60" i="40"/>
  <c r="Y60" i="40"/>
  <c r="X60" i="40"/>
  <c r="W60" i="40"/>
  <c r="V60" i="40"/>
  <c r="U60" i="40"/>
  <c r="T60" i="40"/>
  <c r="S60" i="40"/>
  <c r="R60" i="40"/>
  <c r="I60" i="40"/>
  <c r="H60" i="40"/>
  <c r="G60" i="40"/>
  <c r="F60" i="40"/>
  <c r="E60" i="40"/>
  <c r="D60" i="40"/>
  <c r="C60" i="40"/>
  <c r="B60" i="40"/>
  <c r="Z59" i="40"/>
  <c r="Y59" i="40"/>
  <c r="X59" i="40"/>
  <c r="W59" i="40"/>
  <c r="V59" i="40"/>
  <c r="U59" i="40"/>
  <c r="T59" i="40"/>
  <c r="S59" i="40"/>
  <c r="R59" i="40"/>
  <c r="I59" i="40"/>
  <c r="H59" i="40"/>
  <c r="G59" i="40"/>
  <c r="F59" i="40"/>
  <c r="E59" i="40"/>
  <c r="D59" i="40"/>
  <c r="C59" i="40"/>
  <c r="B59" i="40"/>
  <c r="Z58" i="40"/>
  <c r="Y58" i="40"/>
  <c r="X58" i="40"/>
  <c r="W58" i="40"/>
  <c r="V58" i="40"/>
  <c r="U58" i="40"/>
  <c r="T58" i="40"/>
  <c r="S58" i="40"/>
  <c r="R58" i="40"/>
  <c r="I58" i="40"/>
  <c r="H58" i="40"/>
  <c r="G58" i="40"/>
  <c r="F58" i="40"/>
  <c r="E58" i="40"/>
  <c r="D58" i="40"/>
  <c r="C58" i="40"/>
  <c r="B58" i="40"/>
  <c r="Z57" i="40"/>
  <c r="Y57" i="40"/>
  <c r="X57" i="40"/>
  <c r="W57" i="40"/>
  <c r="V57" i="40"/>
  <c r="U57" i="40"/>
  <c r="T57" i="40"/>
  <c r="S57" i="40"/>
  <c r="R57" i="40"/>
  <c r="I57" i="40"/>
  <c r="H57" i="40"/>
  <c r="G57" i="40"/>
  <c r="F57" i="40"/>
  <c r="E57" i="40"/>
  <c r="D57" i="40"/>
  <c r="C57" i="40"/>
  <c r="B57" i="40"/>
  <c r="Z56" i="40"/>
  <c r="Y56" i="40"/>
  <c r="X56" i="40"/>
  <c r="W56" i="40"/>
  <c r="V56" i="40"/>
  <c r="U56" i="40"/>
  <c r="T56" i="40"/>
  <c r="S56" i="40"/>
  <c r="R56" i="40"/>
  <c r="I56" i="40"/>
  <c r="H56" i="40"/>
  <c r="G56" i="40"/>
  <c r="F56" i="40"/>
  <c r="E56" i="40"/>
  <c r="D56" i="40"/>
  <c r="C56" i="40"/>
  <c r="B56" i="40"/>
  <c r="Z55" i="40"/>
  <c r="Y55" i="40"/>
  <c r="X55" i="40"/>
  <c r="W55" i="40"/>
  <c r="V55" i="40"/>
  <c r="U55" i="40"/>
  <c r="T55" i="40"/>
  <c r="S55" i="40"/>
  <c r="R55" i="40"/>
  <c r="I55" i="40"/>
  <c r="H55" i="40"/>
  <c r="G55" i="40"/>
  <c r="F55" i="40"/>
  <c r="E55" i="40"/>
  <c r="D55" i="40"/>
  <c r="C55" i="40"/>
  <c r="B55" i="40"/>
  <c r="Z54" i="40"/>
  <c r="Y54" i="40"/>
  <c r="X54" i="40"/>
  <c r="W54" i="40"/>
  <c r="V54" i="40"/>
  <c r="U54" i="40"/>
  <c r="T54" i="40"/>
  <c r="S54" i="40"/>
  <c r="R54" i="40"/>
  <c r="I54" i="40"/>
  <c r="H54" i="40"/>
  <c r="G54" i="40"/>
  <c r="F54" i="40"/>
  <c r="E54" i="40"/>
  <c r="D54" i="40"/>
  <c r="C54" i="40"/>
  <c r="B54" i="40"/>
  <c r="Z53" i="40"/>
  <c r="Y53" i="40"/>
  <c r="X53" i="40"/>
  <c r="W53" i="40"/>
  <c r="V53" i="40"/>
  <c r="U53" i="40"/>
  <c r="T53" i="40"/>
  <c r="S53" i="40"/>
  <c r="R53" i="40"/>
  <c r="I53" i="40"/>
  <c r="H53" i="40"/>
  <c r="G53" i="40"/>
  <c r="F53" i="40"/>
  <c r="E53" i="40"/>
  <c r="D53" i="40"/>
  <c r="C53" i="40"/>
  <c r="B53" i="40"/>
  <c r="Z52" i="40"/>
  <c r="Y52" i="40"/>
  <c r="X52" i="40"/>
  <c r="W52" i="40"/>
  <c r="V52" i="40"/>
  <c r="U52" i="40"/>
  <c r="T52" i="40"/>
  <c r="S52" i="40"/>
  <c r="R52" i="40"/>
  <c r="I52" i="40"/>
  <c r="H52" i="40"/>
  <c r="G52" i="40"/>
  <c r="F52" i="40"/>
  <c r="E52" i="40"/>
  <c r="D52" i="40"/>
  <c r="C52" i="40"/>
  <c r="B52" i="40"/>
  <c r="Z51" i="40"/>
  <c r="Y51" i="40"/>
  <c r="X51" i="40"/>
  <c r="W51" i="40"/>
  <c r="V51" i="40"/>
  <c r="U51" i="40"/>
  <c r="T51" i="40"/>
  <c r="S51" i="40"/>
  <c r="R51" i="40"/>
  <c r="I51" i="40"/>
  <c r="H51" i="40"/>
  <c r="G51" i="40"/>
  <c r="F51" i="40"/>
  <c r="E51" i="40"/>
  <c r="D51" i="40"/>
  <c r="C51" i="40"/>
  <c r="B51" i="40"/>
  <c r="Z50" i="40"/>
  <c r="Y50" i="40"/>
  <c r="X50" i="40"/>
  <c r="W50" i="40"/>
  <c r="V50" i="40"/>
  <c r="U50" i="40"/>
  <c r="T50" i="40"/>
  <c r="S50" i="40"/>
  <c r="R50" i="40"/>
  <c r="I50" i="40"/>
  <c r="H50" i="40"/>
  <c r="G50" i="40"/>
  <c r="F50" i="40"/>
  <c r="E50" i="40"/>
  <c r="D50" i="40"/>
  <c r="C50" i="40"/>
  <c r="B50" i="40"/>
  <c r="Z49" i="40"/>
  <c r="Y49" i="40"/>
  <c r="X49" i="40"/>
  <c r="W49" i="40"/>
  <c r="V49" i="40"/>
  <c r="U49" i="40"/>
  <c r="T49" i="40"/>
  <c r="S49" i="40"/>
  <c r="R49" i="40"/>
  <c r="I49" i="40"/>
  <c r="H49" i="40"/>
  <c r="G49" i="40"/>
  <c r="F49" i="40"/>
  <c r="E49" i="40"/>
  <c r="D49" i="40"/>
  <c r="C49" i="40"/>
  <c r="B49" i="40"/>
  <c r="Z48" i="40"/>
  <c r="Y48" i="40"/>
  <c r="X48" i="40"/>
  <c r="W48" i="40"/>
  <c r="V48" i="40"/>
  <c r="U48" i="40"/>
  <c r="T48" i="40"/>
  <c r="S48" i="40"/>
  <c r="R48" i="40"/>
  <c r="I48" i="40"/>
  <c r="H48" i="40"/>
  <c r="G48" i="40"/>
  <c r="F48" i="40"/>
  <c r="E48" i="40"/>
  <c r="D48" i="40"/>
  <c r="C48" i="40"/>
  <c r="B48" i="40"/>
  <c r="Z47" i="40"/>
  <c r="Y47" i="40"/>
  <c r="X47" i="40"/>
  <c r="W47" i="40"/>
  <c r="V47" i="40"/>
  <c r="U47" i="40"/>
  <c r="T47" i="40"/>
  <c r="S47" i="40"/>
  <c r="R47" i="40"/>
  <c r="I47" i="40"/>
  <c r="H47" i="40"/>
  <c r="G47" i="40"/>
  <c r="F47" i="40"/>
  <c r="E47" i="40"/>
  <c r="D47" i="40"/>
  <c r="C47" i="40"/>
  <c r="B47" i="40"/>
  <c r="Z46" i="40"/>
  <c r="Y46" i="40"/>
  <c r="X46" i="40"/>
  <c r="W46" i="40"/>
  <c r="V46" i="40"/>
  <c r="U46" i="40"/>
  <c r="T46" i="40"/>
  <c r="S46" i="40"/>
  <c r="R46" i="40"/>
  <c r="I46" i="40"/>
  <c r="H46" i="40"/>
  <c r="G46" i="40"/>
  <c r="F46" i="40"/>
  <c r="E46" i="40"/>
  <c r="D46" i="40"/>
  <c r="C46" i="40"/>
  <c r="B46" i="40"/>
  <c r="Z45" i="40"/>
  <c r="Y45" i="40"/>
  <c r="X45" i="40"/>
  <c r="W45" i="40"/>
  <c r="V45" i="40"/>
  <c r="U45" i="40"/>
  <c r="T45" i="40"/>
  <c r="S45" i="40"/>
  <c r="R45" i="40"/>
  <c r="I45" i="40"/>
  <c r="H45" i="40"/>
  <c r="G45" i="40"/>
  <c r="F45" i="40"/>
  <c r="E45" i="40"/>
  <c r="D45" i="40"/>
  <c r="C45" i="40"/>
  <c r="B45" i="40"/>
  <c r="Z44" i="40"/>
  <c r="Y44" i="40"/>
  <c r="X44" i="40"/>
  <c r="W44" i="40"/>
  <c r="V44" i="40"/>
  <c r="U44" i="40"/>
  <c r="T44" i="40"/>
  <c r="S44" i="40"/>
  <c r="R44" i="40"/>
  <c r="I44" i="40"/>
  <c r="H44" i="40"/>
  <c r="G44" i="40"/>
  <c r="F44" i="40"/>
  <c r="E44" i="40"/>
  <c r="D44" i="40"/>
  <c r="C44" i="40"/>
  <c r="B44" i="40"/>
  <c r="Z43" i="40"/>
  <c r="Y43" i="40"/>
  <c r="X43" i="40"/>
  <c r="W43" i="40"/>
  <c r="V43" i="40"/>
  <c r="U43" i="40"/>
  <c r="T43" i="40"/>
  <c r="S43" i="40"/>
  <c r="R43" i="40"/>
  <c r="I43" i="40"/>
  <c r="H43" i="40"/>
  <c r="G43" i="40"/>
  <c r="F43" i="40"/>
  <c r="E43" i="40"/>
  <c r="D43" i="40"/>
  <c r="C43" i="40"/>
  <c r="B43" i="40"/>
  <c r="Z42" i="40"/>
  <c r="Y42" i="40"/>
  <c r="X42" i="40"/>
  <c r="W42" i="40"/>
  <c r="V42" i="40"/>
  <c r="U42" i="40"/>
  <c r="T42" i="40"/>
  <c r="S42" i="40"/>
  <c r="R42" i="40"/>
  <c r="I42" i="40"/>
  <c r="H42" i="40"/>
  <c r="G42" i="40"/>
  <c r="F42" i="40"/>
  <c r="E42" i="40"/>
  <c r="D42" i="40"/>
  <c r="C42" i="40"/>
  <c r="B42" i="40"/>
  <c r="R41" i="40"/>
  <c r="R40" i="40"/>
  <c r="R35" i="40"/>
  <c r="I35" i="40"/>
  <c r="H35" i="40"/>
  <c r="G35" i="40"/>
  <c r="F35" i="40"/>
  <c r="E35" i="40"/>
  <c r="D35" i="40"/>
  <c r="C35" i="40"/>
  <c r="B35" i="40"/>
  <c r="Z34" i="40"/>
  <c r="Y34" i="40"/>
  <c r="X34" i="40"/>
  <c r="W34" i="40"/>
  <c r="V34" i="40"/>
  <c r="U34" i="40"/>
  <c r="T34" i="40"/>
  <c r="S34" i="40"/>
  <c r="R34" i="40"/>
  <c r="I34" i="40"/>
  <c r="H34" i="40"/>
  <c r="G34" i="40"/>
  <c r="F34" i="40"/>
  <c r="E34" i="40"/>
  <c r="D34" i="40"/>
  <c r="C34" i="40"/>
  <c r="B34" i="40"/>
  <c r="Z33" i="40"/>
  <c r="Y33" i="40"/>
  <c r="X33" i="40"/>
  <c r="W33" i="40"/>
  <c r="V33" i="40"/>
  <c r="U33" i="40"/>
  <c r="T33" i="40"/>
  <c r="S33" i="40"/>
  <c r="R33" i="40"/>
  <c r="I33" i="40"/>
  <c r="H33" i="40"/>
  <c r="G33" i="40"/>
  <c r="F33" i="40"/>
  <c r="E33" i="40"/>
  <c r="D33" i="40"/>
  <c r="C33" i="40"/>
  <c r="B33" i="40"/>
  <c r="Z32" i="40"/>
  <c r="Y32" i="40"/>
  <c r="X32" i="40"/>
  <c r="W32" i="40"/>
  <c r="V32" i="40"/>
  <c r="U32" i="40"/>
  <c r="T32" i="40"/>
  <c r="S32" i="40"/>
  <c r="R32" i="40"/>
  <c r="I32" i="40"/>
  <c r="H32" i="40"/>
  <c r="G32" i="40"/>
  <c r="F32" i="40"/>
  <c r="E32" i="40"/>
  <c r="D32" i="40"/>
  <c r="C32" i="40"/>
  <c r="B32" i="40"/>
  <c r="Z31" i="40"/>
  <c r="Y31" i="40"/>
  <c r="X31" i="40"/>
  <c r="W31" i="40"/>
  <c r="V31" i="40"/>
  <c r="U31" i="40"/>
  <c r="T31" i="40"/>
  <c r="S31" i="40"/>
  <c r="R31" i="40"/>
  <c r="I31" i="40"/>
  <c r="H31" i="40"/>
  <c r="G31" i="40"/>
  <c r="F31" i="40"/>
  <c r="E31" i="40"/>
  <c r="D31" i="40"/>
  <c r="C31" i="40"/>
  <c r="B31" i="40"/>
  <c r="Z30" i="40"/>
  <c r="Y30" i="40"/>
  <c r="X30" i="40"/>
  <c r="W30" i="40"/>
  <c r="V30" i="40"/>
  <c r="U30" i="40"/>
  <c r="T30" i="40"/>
  <c r="S30" i="40"/>
  <c r="R30" i="40"/>
  <c r="I30" i="40"/>
  <c r="H30" i="40"/>
  <c r="G30" i="40"/>
  <c r="F30" i="40"/>
  <c r="E30" i="40"/>
  <c r="D30" i="40"/>
  <c r="C30" i="40"/>
  <c r="B30" i="40"/>
  <c r="Z29" i="40"/>
  <c r="Y29" i="40"/>
  <c r="X29" i="40"/>
  <c r="W29" i="40"/>
  <c r="V29" i="40"/>
  <c r="U29" i="40"/>
  <c r="T29" i="40"/>
  <c r="S29" i="40"/>
  <c r="R29" i="40"/>
  <c r="I29" i="40"/>
  <c r="H29" i="40"/>
  <c r="G29" i="40"/>
  <c r="F29" i="40"/>
  <c r="E29" i="40"/>
  <c r="D29" i="40"/>
  <c r="C29" i="40"/>
  <c r="B29" i="40"/>
  <c r="Z28" i="40"/>
  <c r="Y28" i="40"/>
  <c r="X28" i="40"/>
  <c r="W28" i="40"/>
  <c r="V28" i="40"/>
  <c r="U28" i="40"/>
  <c r="T28" i="40"/>
  <c r="S28" i="40"/>
  <c r="R28" i="40"/>
  <c r="I28" i="40"/>
  <c r="H28" i="40"/>
  <c r="G28" i="40"/>
  <c r="F28" i="40"/>
  <c r="E28" i="40"/>
  <c r="D28" i="40"/>
  <c r="C28" i="40"/>
  <c r="B28" i="40"/>
  <c r="Z27" i="40"/>
  <c r="Y27" i="40"/>
  <c r="X27" i="40"/>
  <c r="W27" i="40"/>
  <c r="V27" i="40"/>
  <c r="U27" i="40"/>
  <c r="T27" i="40"/>
  <c r="S27" i="40"/>
  <c r="R27" i="40"/>
  <c r="I27" i="40"/>
  <c r="H27" i="40"/>
  <c r="G27" i="40"/>
  <c r="F27" i="40"/>
  <c r="E27" i="40"/>
  <c r="D27" i="40"/>
  <c r="C27" i="40"/>
  <c r="B27" i="40"/>
  <c r="Z26" i="40"/>
  <c r="Y26" i="40"/>
  <c r="X26" i="40"/>
  <c r="W26" i="40"/>
  <c r="V26" i="40"/>
  <c r="U26" i="40"/>
  <c r="T26" i="40"/>
  <c r="S26" i="40"/>
  <c r="R26" i="40"/>
  <c r="I26" i="40"/>
  <c r="H26" i="40"/>
  <c r="G26" i="40"/>
  <c r="F26" i="40"/>
  <c r="E26" i="40"/>
  <c r="D26" i="40"/>
  <c r="C26" i="40"/>
  <c r="B26" i="40"/>
  <c r="Z25" i="40"/>
  <c r="Y25" i="40"/>
  <c r="X25" i="40"/>
  <c r="W25" i="40"/>
  <c r="V25" i="40"/>
  <c r="U25" i="40"/>
  <c r="T25" i="40"/>
  <c r="S25" i="40"/>
  <c r="R25" i="40"/>
  <c r="I25" i="40"/>
  <c r="H25" i="40"/>
  <c r="G25" i="40"/>
  <c r="F25" i="40"/>
  <c r="E25" i="40"/>
  <c r="D25" i="40"/>
  <c r="C25" i="40"/>
  <c r="B25" i="40"/>
  <c r="Z24" i="40"/>
  <c r="Y24" i="40"/>
  <c r="X24" i="40"/>
  <c r="W24" i="40"/>
  <c r="V24" i="40"/>
  <c r="U24" i="40"/>
  <c r="T24" i="40"/>
  <c r="S24" i="40"/>
  <c r="R24" i="40"/>
  <c r="I24" i="40"/>
  <c r="H24" i="40"/>
  <c r="G24" i="40"/>
  <c r="F24" i="40"/>
  <c r="E24" i="40"/>
  <c r="D24" i="40"/>
  <c r="C24" i="40"/>
  <c r="B24" i="40"/>
  <c r="Z23" i="40"/>
  <c r="Y23" i="40"/>
  <c r="X23" i="40"/>
  <c r="W23" i="40"/>
  <c r="V23" i="40"/>
  <c r="U23" i="40"/>
  <c r="T23" i="40"/>
  <c r="S23" i="40"/>
  <c r="R23" i="40"/>
  <c r="I23" i="40"/>
  <c r="H23" i="40"/>
  <c r="G23" i="40"/>
  <c r="F23" i="40"/>
  <c r="E23" i="40"/>
  <c r="D23" i="40"/>
  <c r="C23" i="40"/>
  <c r="B23" i="40"/>
  <c r="Z22" i="40"/>
  <c r="Y22" i="40"/>
  <c r="X22" i="40"/>
  <c r="W22" i="40"/>
  <c r="V22" i="40"/>
  <c r="U22" i="40"/>
  <c r="T22" i="40"/>
  <c r="S22" i="40"/>
  <c r="R22" i="40"/>
  <c r="I22" i="40"/>
  <c r="H22" i="40"/>
  <c r="G22" i="40"/>
  <c r="F22" i="40"/>
  <c r="E22" i="40"/>
  <c r="D22" i="40"/>
  <c r="C22" i="40"/>
  <c r="B22" i="40"/>
  <c r="Z21" i="40"/>
  <c r="Y21" i="40"/>
  <c r="X21" i="40"/>
  <c r="W21" i="40"/>
  <c r="V21" i="40"/>
  <c r="U21" i="40"/>
  <c r="T21" i="40"/>
  <c r="S21" i="40"/>
  <c r="R21" i="40"/>
  <c r="I21" i="40"/>
  <c r="H21" i="40"/>
  <c r="G21" i="40"/>
  <c r="F21" i="40"/>
  <c r="E21" i="40"/>
  <c r="D21" i="40"/>
  <c r="C21" i="40"/>
  <c r="B21" i="40"/>
  <c r="Z20" i="40"/>
  <c r="Y20" i="40"/>
  <c r="X20" i="40"/>
  <c r="W20" i="40"/>
  <c r="V20" i="40"/>
  <c r="U20" i="40"/>
  <c r="T20" i="40"/>
  <c r="S20" i="40"/>
  <c r="R20" i="40"/>
  <c r="I20" i="40"/>
  <c r="H20" i="40"/>
  <c r="G20" i="40"/>
  <c r="F20" i="40"/>
  <c r="E20" i="40"/>
  <c r="D20" i="40"/>
  <c r="C20" i="40"/>
  <c r="B20" i="40"/>
  <c r="Z19" i="40"/>
  <c r="Y19" i="40"/>
  <c r="X19" i="40"/>
  <c r="W19" i="40"/>
  <c r="V19" i="40"/>
  <c r="U19" i="40"/>
  <c r="T19" i="40"/>
  <c r="S19" i="40"/>
  <c r="R19" i="40"/>
  <c r="I19" i="40"/>
  <c r="H19" i="40"/>
  <c r="G19" i="40"/>
  <c r="F19" i="40"/>
  <c r="E19" i="40"/>
  <c r="D19" i="40"/>
  <c r="C19" i="40"/>
  <c r="B19" i="40"/>
  <c r="Z18" i="40"/>
  <c r="Y18" i="40"/>
  <c r="X18" i="40"/>
  <c r="W18" i="40"/>
  <c r="V18" i="40"/>
  <c r="U18" i="40"/>
  <c r="T18" i="40"/>
  <c r="S18" i="40"/>
  <c r="R18" i="40"/>
  <c r="I18" i="40"/>
  <c r="H18" i="40"/>
  <c r="G18" i="40"/>
  <c r="F18" i="40"/>
  <c r="E18" i="40"/>
  <c r="D18" i="40"/>
  <c r="C18" i="40"/>
  <c r="B18" i="40"/>
  <c r="Z17" i="40"/>
  <c r="Y17" i="40"/>
  <c r="X17" i="40"/>
  <c r="W17" i="40"/>
  <c r="V17" i="40"/>
  <c r="U17" i="40"/>
  <c r="T17" i="40"/>
  <c r="S17" i="40"/>
  <c r="R17" i="40"/>
  <c r="I17" i="40"/>
  <c r="H17" i="40"/>
  <c r="G17" i="40"/>
  <c r="F17" i="40"/>
  <c r="E17" i="40"/>
  <c r="D17" i="40"/>
  <c r="C17" i="40"/>
  <c r="B17" i="40"/>
  <c r="Z16" i="40"/>
  <c r="Y16" i="40"/>
  <c r="X16" i="40"/>
  <c r="W16" i="40"/>
  <c r="V16" i="40"/>
  <c r="U16" i="40"/>
  <c r="T16" i="40"/>
  <c r="S16" i="40"/>
  <c r="R16" i="40"/>
  <c r="I16" i="40"/>
  <c r="H16" i="40"/>
  <c r="G16" i="40"/>
  <c r="F16" i="40"/>
  <c r="E16" i="40"/>
  <c r="D16" i="40"/>
  <c r="C16" i="40"/>
  <c r="B16" i="40"/>
  <c r="Z15" i="40"/>
  <c r="Y15" i="40"/>
  <c r="X15" i="40"/>
  <c r="W15" i="40"/>
  <c r="V15" i="40"/>
  <c r="U15" i="40"/>
  <c r="T15" i="40"/>
  <c r="S15" i="40"/>
  <c r="R15" i="40"/>
  <c r="I15" i="40"/>
  <c r="H15" i="40"/>
  <c r="G15" i="40"/>
  <c r="F15" i="40"/>
  <c r="E15" i="40"/>
  <c r="D15" i="40"/>
  <c r="C15" i="40"/>
  <c r="B15" i="40"/>
  <c r="Z14" i="40"/>
  <c r="Y14" i="40"/>
  <c r="X14" i="40"/>
  <c r="W14" i="40"/>
  <c r="V14" i="40"/>
  <c r="U14" i="40"/>
  <c r="T14" i="40"/>
  <c r="S14" i="40"/>
  <c r="R14" i="40"/>
  <c r="I14" i="40"/>
  <c r="H14" i="40"/>
  <c r="G14" i="40"/>
  <c r="F14" i="40"/>
  <c r="E14" i="40"/>
  <c r="D14" i="40"/>
  <c r="C14" i="40"/>
  <c r="B14" i="40"/>
  <c r="Z13" i="40"/>
  <c r="Y13" i="40"/>
  <c r="X13" i="40"/>
  <c r="W13" i="40"/>
  <c r="V13" i="40"/>
  <c r="U13" i="40"/>
  <c r="T13" i="40"/>
  <c r="S13" i="40"/>
  <c r="R13" i="40"/>
  <c r="I13" i="40"/>
  <c r="H13" i="40"/>
  <c r="G13" i="40"/>
  <c r="F13" i="40"/>
  <c r="E13" i="40"/>
  <c r="D13" i="40"/>
  <c r="C13" i="40"/>
  <c r="B13" i="40"/>
  <c r="Z12" i="40"/>
  <c r="Y12" i="40"/>
  <c r="X12" i="40"/>
  <c r="W12" i="40"/>
  <c r="V12" i="40"/>
  <c r="U12" i="40"/>
  <c r="T12" i="40"/>
  <c r="S12" i="40"/>
  <c r="R12" i="40"/>
  <c r="I12" i="40"/>
  <c r="H12" i="40"/>
  <c r="G12" i="40"/>
  <c r="F12" i="40"/>
  <c r="E12" i="40"/>
  <c r="D12" i="40"/>
  <c r="C12" i="40"/>
  <c r="B12" i="40"/>
  <c r="Z11" i="40"/>
  <c r="Y11" i="40"/>
  <c r="X11" i="40"/>
  <c r="W11" i="40"/>
  <c r="V11" i="40"/>
  <c r="U11" i="40"/>
  <c r="T11" i="40"/>
  <c r="S11" i="40"/>
  <c r="R11" i="40"/>
  <c r="I11" i="40"/>
  <c r="H11" i="40"/>
  <c r="G11" i="40"/>
  <c r="F11" i="40"/>
  <c r="E11" i="40"/>
  <c r="D11" i="40"/>
  <c r="C11" i="40"/>
  <c r="B11" i="40"/>
  <c r="Z10" i="40"/>
  <c r="Y10" i="40"/>
  <c r="X10" i="40"/>
  <c r="W10" i="40"/>
  <c r="V10" i="40"/>
  <c r="U10" i="40"/>
  <c r="T10" i="40"/>
  <c r="S10" i="40"/>
  <c r="R10" i="40"/>
  <c r="I10" i="40"/>
  <c r="H10" i="40"/>
  <c r="G10" i="40"/>
  <c r="F10" i="40"/>
  <c r="E10" i="40"/>
  <c r="D10" i="40"/>
  <c r="C10" i="40"/>
  <c r="B10" i="40"/>
  <c r="Z9" i="40"/>
  <c r="Y9" i="40"/>
  <c r="X9" i="40"/>
  <c r="W9" i="40"/>
  <c r="V9" i="40"/>
  <c r="U9" i="40"/>
  <c r="T9" i="40"/>
  <c r="S9" i="40"/>
  <c r="R9" i="40"/>
  <c r="I9" i="40"/>
  <c r="H9" i="40"/>
  <c r="G9" i="40"/>
  <c r="F9" i="40"/>
  <c r="E9" i="40"/>
  <c r="D9" i="40"/>
  <c r="C9" i="40"/>
  <c r="B9" i="40"/>
  <c r="Z8" i="40"/>
  <c r="Y8" i="40"/>
  <c r="X8" i="40"/>
  <c r="W8" i="40"/>
  <c r="V8" i="40"/>
  <c r="U8" i="40"/>
  <c r="T8" i="40"/>
  <c r="S8" i="40"/>
  <c r="R8" i="40"/>
  <c r="I8" i="40"/>
  <c r="H8" i="40"/>
  <c r="G8" i="40"/>
  <c r="F8" i="40"/>
  <c r="E8" i="40"/>
  <c r="D8" i="40"/>
  <c r="C8" i="40"/>
  <c r="B8" i="40"/>
  <c r="S7" i="40"/>
  <c r="R7" i="40"/>
  <c r="B7" i="40"/>
  <c r="R6" i="40"/>
  <c r="J46" i="35"/>
  <c r="I46" i="35"/>
  <c r="H46" i="35"/>
  <c r="G46" i="35"/>
  <c r="F46" i="35"/>
  <c r="E46" i="35"/>
  <c r="D46" i="35"/>
  <c r="C46" i="35"/>
  <c r="I45" i="35"/>
  <c r="H45" i="35"/>
  <c r="G45" i="35"/>
  <c r="F45" i="35"/>
  <c r="E45" i="35"/>
  <c r="D45" i="35"/>
  <c r="C45" i="35"/>
  <c r="J44" i="35"/>
  <c r="I44" i="35"/>
  <c r="H44" i="35"/>
  <c r="G44" i="35"/>
  <c r="F44" i="35"/>
  <c r="E44" i="35"/>
  <c r="D44" i="35"/>
  <c r="C44" i="35"/>
  <c r="J43" i="35"/>
  <c r="I43" i="35"/>
  <c r="H43" i="35"/>
  <c r="G43" i="35"/>
  <c r="F43" i="35"/>
  <c r="E43" i="35"/>
  <c r="D43" i="35"/>
  <c r="C43" i="35"/>
  <c r="J42" i="35"/>
  <c r="I42" i="35"/>
  <c r="H42" i="35"/>
  <c r="G42" i="35"/>
  <c r="F42" i="35"/>
  <c r="E42" i="35"/>
  <c r="D42" i="35"/>
  <c r="C42" i="35"/>
  <c r="J41" i="35"/>
  <c r="I41" i="35"/>
  <c r="H41" i="35"/>
  <c r="G41" i="35"/>
  <c r="F41" i="35"/>
  <c r="E41" i="35"/>
  <c r="D41" i="35"/>
  <c r="C41" i="35"/>
  <c r="J40" i="35"/>
  <c r="I40" i="35"/>
  <c r="H40" i="35"/>
  <c r="G40" i="35"/>
  <c r="F40" i="35"/>
  <c r="E40" i="35"/>
  <c r="D40" i="35"/>
  <c r="C40" i="35"/>
  <c r="J39" i="35"/>
  <c r="I39" i="35"/>
  <c r="H39" i="35"/>
  <c r="G39" i="35"/>
  <c r="F39" i="35"/>
  <c r="E39" i="35"/>
  <c r="D39" i="35"/>
  <c r="C39" i="35"/>
  <c r="J38" i="35"/>
  <c r="I38" i="35"/>
  <c r="H38" i="35"/>
  <c r="G38" i="35"/>
  <c r="F38" i="35"/>
  <c r="E38" i="35"/>
  <c r="D38" i="35"/>
  <c r="C38" i="35"/>
  <c r="J37" i="35"/>
  <c r="I37" i="35"/>
  <c r="H37" i="35"/>
  <c r="G37" i="35"/>
  <c r="F37" i="35"/>
  <c r="E37" i="35"/>
  <c r="D37" i="35"/>
  <c r="C37" i="35"/>
  <c r="J36" i="35"/>
  <c r="I36" i="35"/>
  <c r="H36" i="35"/>
  <c r="G36" i="35"/>
  <c r="F36" i="35"/>
  <c r="E36" i="35"/>
  <c r="D36" i="35"/>
  <c r="C36" i="35"/>
  <c r="J35" i="35"/>
  <c r="I35" i="35"/>
  <c r="H35" i="35"/>
  <c r="G35" i="35"/>
  <c r="F35" i="35"/>
  <c r="E35" i="35"/>
  <c r="D35" i="35"/>
  <c r="C35" i="35"/>
  <c r="J34" i="35"/>
  <c r="I34" i="35"/>
  <c r="H34" i="35"/>
  <c r="G34" i="35"/>
  <c r="F34" i="35"/>
  <c r="E34" i="35"/>
  <c r="D34" i="35"/>
  <c r="C34" i="35"/>
  <c r="J33" i="35"/>
  <c r="I33" i="35"/>
  <c r="H33" i="35"/>
  <c r="G33" i="35"/>
  <c r="F33" i="35"/>
  <c r="E33" i="35"/>
  <c r="D33" i="35"/>
  <c r="C33" i="35"/>
  <c r="J32" i="35"/>
  <c r="I32" i="35"/>
  <c r="H32" i="35"/>
  <c r="G32" i="35"/>
  <c r="F32" i="35"/>
  <c r="E32" i="35"/>
  <c r="D32" i="35"/>
  <c r="C32" i="35"/>
  <c r="J31" i="35"/>
  <c r="I31" i="35"/>
  <c r="H31" i="35"/>
  <c r="G31" i="35"/>
  <c r="F31" i="35"/>
  <c r="E31" i="35"/>
  <c r="D31" i="35"/>
  <c r="C31" i="35"/>
  <c r="J30" i="35"/>
  <c r="I30" i="35"/>
  <c r="H30" i="35"/>
  <c r="G30" i="35"/>
  <c r="F30" i="35"/>
  <c r="E30" i="35"/>
  <c r="D30" i="35"/>
  <c r="C30" i="35"/>
  <c r="J29" i="35"/>
  <c r="I29" i="35"/>
  <c r="H29" i="35"/>
  <c r="G29" i="35"/>
  <c r="F29" i="35"/>
  <c r="E29" i="35"/>
  <c r="D29" i="35"/>
  <c r="C29" i="35"/>
  <c r="J28" i="35"/>
  <c r="I28" i="35"/>
  <c r="H28" i="35"/>
  <c r="G28" i="35"/>
  <c r="F28" i="35"/>
  <c r="E28" i="35"/>
  <c r="D28" i="35"/>
  <c r="C28" i="35"/>
  <c r="J27" i="35"/>
  <c r="I27" i="35"/>
  <c r="H27" i="35"/>
  <c r="G27" i="35"/>
  <c r="F27" i="35"/>
  <c r="E27" i="35"/>
  <c r="D27" i="35"/>
  <c r="C27" i="35"/>
  <c r="J26" i="35"/>
  <c r="I26" i="35"/>
  <c r="H26" i="35"/>
  <c r="G26" i="35"/>
  <c r="F26" i="35"/>
  <c r="E26" i="35"/>
  <c r="D26" i="35"/>
  <c r="C26" i="35"/>
  <c r="J25" i="35"/>
  <c r="I25" i="35"/>
  <c r="H25" i="35"/>
  <c r="G25" i="35"/>
  <c r="F25" i="35"/>
  <c r="E25" i="35"/>
  <c r="D25" i="35"/>
  <c r="C25" i="35"/>
  <c r="J24" i="35"/>
  <c r="I24" i="35"/>
  <c r="H24" i="35"/>
  <c r="G24" i="35"/>
  <c r="F24" i="35"/>
  <c r="E24" i="35"/>
  <c r="D24" i="35"/>
  <c r="C24" i="35"/>
  <c r="J23" i="35"/>
  <c r="I23" i="35"/>
  <c r="H23" i="35"/>
  <c r="G23" i="35"/>
  <c r="F23" i="35"/>
  <c r="E23" i="35"/>
  <c r="D23" i="35"/>
  <c r="C23" i="35"/>
  <c r="J22" i="35"/>
  <c r="I22" i="35"/>
  <c r="H22" i="35"/>
  <c r="G22" i="35"/>
  <c r="F22" i="35"/>
  <c r="E22" i="35"/>
  <c r="D22" i="35"/>
  <c r="C22" i="35"/>
  <c r="J21" i="35"/>
  <c r="I21" i="35"/>
  <c r="H21" i="35"/>
  <c r="G21" i="35"/>
  <c r="F21" i="35"/>
  <c r="E21" i="35"/>
  <c r="D21" i="35"/>
  <c r="C21" i="35"/>
  <c r="J20" i="35"/>
  <c r="I20" i="35"/>
  <c r="H20" i="35"/>
  <c r="G20" i="35"/>
  <c r="F20" i="35"/>
  <c r="E20" i="35"/>
  <c r="D20" i="35"/>
  <c r="C20" i="35"/>
  <c r="J19" i="35"/>
  <c r="I19" i="35"/>
  <c r="H19" i="35"/>
  <c r="G19" i="35"/>
  <c r="F19" i="35"/>
  <c r="E19" i="35"/>
  <c r="D19" i="35"/>
  <c r="C19" i="35"/>
  <c r="J18" i="35"/>
  <c r="I18" i="35"/>
  <c r="H18" i="35"/>
  <c r="G18" i="35"/>
  <c r="F18" i="35"/>
  <c r="E18" i="35"/>
  <c r="D18" i="35"/>
  <c r="C18" i="35"/>
  <c r="J17" i="35"/>
  <c r="I17" i="35"/>
  <c r="H17" i="35"/>
  <c r="G17" i="35"/>
  <c r="F17" i="35"/>
  <c r="E17" i="35"/>
  <c r="D17" i="35"/>
  <c r="C17" i="35"/>
  <c r="L16" i="35"/>
  <c r="K16" i="35"/>
  <c r="J16" i="35"/>
  <c r="I16" i="35"/>
  <c r="H16" i="35"/>
  <c r="G16" i="35"/>
  <c r="F16" i="35"/>
  <c r="E16" i="35"/>
  <c r="D16" i="35"/>
  <c r="C16" i="35"/>
  <c r="L15" i="35"/>
  <c r="K15" i="35"/>
  <c r="J15" i="35"/>
  <c r="I15" i="35"/>
  <c r="H15" i="35"/>
  <c r="G15" i="35"/>
  <c r="F15" i="35"/>
  <c r="E15" i="35"/>
  <c r="D15" i="35"/>
  <c r="C15" i="35"/>
  <c r="L14" i="35"/>
  <c r="K14" i="35"/>
  <c r="J14" i="35"/>
  <c r="I14" i="35"/>
  <c r="H14" i="35"/>
  <c r="G14" i="35"/>
  <c r="F14" i="35"/>
  <c r="E14" i="35"/>
  <c r="D14" i="35"/>
  <c r="C14" i="35"/>
  <c r="L13" i="35"/>
  <c r="K13" i="35"/>
  <c r="J13" i="35"/>
  <c r="I13" i="35"/>
  <c r="H13" i="35"/>
  <c r="G13" i="35"/>
  <c r="F13" i="35"/>
  <c r="E13" i="35"/>
  <c r="D13" i="35"/>
  <c r="C13" i="35"/>
  <c r="L12" i="35"/>
  <c r="K12" i="35"/>
  <c r="J12" i="35"/>
  <c r="I12" i="35"/>
  <c r="H12" i="35"/>
  <c r="G12" i="35"/>
  <c r="F12" i="35"/>
  <c r="E12" i="35"/>
  <c r="D12" i="35"/>
  <c r="C12" i="35"/>
  <c r="L11" i="35"/>
  <c r="K11" i="35"/>
  <c r="J11" i="35"/>
  <c r="I11" i="35"/>
  <c r="H11" i="35"/>
  <c r="G11" i="35"/>
  <c r="F11" i="35"/>
  <c r="E11" i="35"/>
  <c r="D11" i="35"/>
  <c r="C11" i="35"/>
  <c r="L10" i="35"/>
  <c r="K10" i="35"/>
  <c r="J10" i="35"/>
  <c r="I10" i="35"/>
  <c r="H10" i="35"/>
  <c r="G10" i="35"/>
  <c r="F10" i="35"/>
  <c r="E10" i="35"/>
  <c r="D10" i="35"/>
  <c r="C10" i="35"/>
  <c r="L9" i="35"/>
  <c r="K9" i="35"/>
  <c r="J9" i="35"/>
  <c r="I9" i="35"/>
  <c r="H9" i="35"/>
  <c r="G9" i="35"/>
  <c r="F9" i="35"/>
  <c r="E9" i="35"/>
  <c r="D9" i="35"/>
  <c r="C9" i="35"/>
  <c r="L8" i="35"/>
  <c r="K8" i="35"/>
  <c r="J8" i="35"/>
  <c r="I8" i="35"/>
  <c r="H8" i="35"/>
  <c r="G8" i="35"/>
  <c r="F8" i="35"/>
  <c r="E8" i="35"/>
  <c r="D8" i="35"/>
  <c r="C8" i="35"/>
  <c r="L7" i="35"/>
  <c r="K7" i="35"/>
  <c r="J7" i="35"/>
  <c r="I7" i="35"/>
  <c r="H7" i="35"/>
  <c r="G7" i="35"/>
  <c r="F7" i="35"/>
  <c r="E7" i="35"/>
  <c r="C7" i="35"/>
  <c r="Z10" i="47" l="1"/>
  <c r="B4" i="46"/>
  <c r="Z9" i="47"/>
  <c r="Z8" i="47"/>
  <c r="Z7" i="47"/>
  <c r="Z6" i="47"/>
  <c r="Z2" i="47"/>
  <c r="B2" i="46" s="1"/>
  <c r="Z13" i="47"/>
  <c r="Z11" i="47"/>
  <c r="E6" i="34"/>
  <c r="C2" i="35" s="1"/>
  <c r="E4" i="34"/>
  <c r="B3" i="51"/>
  <c r="AB24" i="47"/>
  <c r="C7" i="30"/>
  <c r="AE24" i="47"/>
  <c r="AA24" i="47"/>
  <c r="Z4" i="47"/>
  <c r="B28" i="46" s="1"/>
  <c r="Z3" i="47"/>
  <c r="B6" i="46" s="1"/>
  <c r="AH24" i="47"/>
  <c r="E2" i="34"/>
  <c r="C2" i="54" l="1"/>
  <c r="F6" i="35"/>
  <c r="F6" i="54"/>
  <c r="C6" i="35"/>
  <c r="C6" i="54"/>
  <c r="I6" i="35"/>
  <c r="I6" i="54"/>
  <c r="B3" i="50"/>
  <c r="B2" i="5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0E254D3-DC22-4CE1-8E9B-278BD3A8A8A0}" name="Spørring - Tab_base" description="Tilkobling til spørringen Tab_base i arbeidsboken." type="100" refreshedVersion="8" minRefreshableVersion="5">
    <extLst>
      <ext xmlns:x15="http://schemas.microsoft.com/office/spreadsheetml/2010/11/main" uri="{DE250136-89BD-433C-8126-D09CA5730AF9}">
        <x15:connection id="69e34c3b-5b76-4fda-a04b-c461502683d5"/>
      </ext>
    </extLst>
  </connection>
  <connection id="2" xr16:uid="{DF92E3B6-6013-4258-AADF-5C0CF437DBEB}" keepAlive="1" name="ThisWorkbookDataModel" description="Data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6">
    <s v="ThisWorkbookDataModel"/>
    <s v="{[Tab_base].[Region].[All]}"/>
    <s v="{[Tab_base].[kommune].[All]}"/>
    <s v="{[Tab_base].[år].&amp;[2024]}"/>
    <s v="{[Tab_base].[Region].&amp;[Værnesregionen]}"/>
    <s v="{[Tab_base].[kommune].&amp;[Selbu]}"/>
  </metadataStrings>
  <mdxMetadata count="5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<sst xmlns="http://schemas.openxmlformats.org/spreadsheetml/2006/main" count="5388" uniqueCount="202">
  <si>
    <t>5001 Trondheim</t>
  </si>
  <si>
    <t>Trondheim</t>
  </si>
  <si>
    <t>Trøndelag</t>
  </si>
  <si>
    <t>Hitra</t>
  </si>
  <si>
    <t>5014 Frøya</t>
  </si>
  <si>
    <t>Frøya</t>
  </si>
  <si>
    <t>Ørland</t>
  </si>
  <si>
    <t>Åfjord</t>
  </si>
  <si>
    <t>5020 Osen</t>
  </si>
  <si>
    <t>Osen</t>
  </si>
  <si>
    <t>5021 Oppdal</t>
  </si>
  <si>
    <t>Oppdal</t>
  </si>
  <si>
    <t>5022 Rennebu</t>
  </si>
  <si>
    <t>Rennebu</t>
  </si>
  <si>
    <t>5025 Røros</t>
  </si>
  <si>
    <t>Røros</t>
  </si>
  <si>
    <t>5026 Holtålen</t>
  </si>
  <si>
    <t>Holtålen</t>
  </si>
  <si>
    <t>5027 Midtre Gauldal</t>
  </si>
  <si>
    <t>Midtre Gauldal</t>
  </si>
  <si>
    <t>5028 Melhus</t>
  </si>
  <si>
    <t>Melhus</t>
  </si>
  <si>
    <t>5029 Skaun</t>
  </si>
  <si>
    <t>Skaun</t>
  </si>
  <si>
    <t>5031 Malvik</t>
  </si>
  <si>
    <t>Malvik</t>
  </si>
  <si>
    <t>5032 Selbu</t>
  </si>
  <si>
    <t>Selbu</t>
  </si>
  <si>
    <t>5033 Tydal</t>
  </si>
  <si>
    <t>Tydal</t>
  </si>
  <si>
    <t>Steinkjer</t>
  </si>
  <si>
    <t>Namsos</t>
  </si>
  <si>
    <t>5034 Meråker</t>
  </si>
  <si>
    <t>Meråker</t>
  </si>
  <si>
    <t>5035 Stjørdal</t>
  </si>
  <si>
    <t>Stjørdal</t>
  </si>
  <si>
    <t>5036 Frosta</t>
  </si>
  <si>
    <t>Frosta</t>
  </si>
  <si>
    <t>5037 Levanger</t>
  </si>
  <si>
    <t>Levanger</t>
  </si>
  <si>
    <t>5038 Verdal</t>
  </si>
  <si>
    <t>Verdal</t>
  </si>
  <si>
    <t>5041 Snåsa</t>
  </si>
  <si>
    <t>Snåsa</t>
  </si>
  <si>
    <t>5042 Lierne</t>
  </si>
  <si>
    <t>Lierne</t>
  </si>
  <si>
    <t>5043 Røyrvik</t>
  </si>
  <si>
    <t>Røyrvik</t>
  </si>
  <si>
    <t>5045 Grong</t>
  </si>
  <si>
    <t>Grong</t>
  </si>
  <si>
    <t>5046 Høylandet</t>
  </si>
  <si>
    <t>Høylandet</t>
  </si>
  <si>
    <t>5047 Overhalla</t>
  </si>
  <si>
    <t>Overhalla</t>
  </si>
  <si>
    <t>5049 Flatanger</t>
  </si>
  <si>
    <t>Flatanger</t>
  </si>
  <si>
    <t>5052 Leka</t>
  </si>
  <si>
    <t>Leka</t>
  </si>
  <si>
    <t>5053 Inderøy</t>
  </si>
  <si>
    <t>Inderøy</t>
  </si>
  <si>
    <t>5054 Indre Fosen</t>
  </si>
  <si>
    <t>Indre Fosen</t>
  </si>
  <si>
    <t>Rindal</t>
  </si>
  <si>
    <t>5061 Rindal</t>
  </si>
  <si>
    <t>år</t>
  </si>
  <si>
    <t>Heim</t>
  </si>
  <si>
    <t>Orkland</t>
  </si>
  <si>
    <t>Nærøysund</t>
  </si>
  <si>
    <t>5055 Heim</t>
  </si>
  <si>
    <t>5006 Steinkjer</t>
  </si>
  <si>
    <t>5007 Namsos</t>
  </si>
  <si>
    <t>5059 Orkland</t>
  </si>
  <si>
    <t>5056 Hitra</t>
  </si>
  <si>
    <t>5057 Ørland</t>
  </si>
  <si>
    <t>5058 Åfjord</t>
  </si>
  <si>
    <t>5060 Nærøysund</t>
  </si>
  <si>
    <t>leverandører</t>
  </si>
  <si>
    <t>melkeleveranse</t>
  </si>
  <si>
    <t>Radetiketter</t>
  </si>
  <si>
    <t>Totalsum</t>
  </si>
  <si>
    <t>Kolonneetiketter</t>
  </si>
  <si>
    <t>5044 Namskogan</t>
  </si>
  <si>
    <t>Region</t>
  </si>
  <si>
    <t>Kommune</t>
  </si>
  <si>
    <t>knr kommune</t>
  </si>
  <si>
    <t>kommune</t>
  </si>
  <si>
    <t>Namskogan</t>
  </si>
  <si>
    <t>gjennomsnitt</t>
  </si>
  <si>
    <t>Base</t>
  </si>
  <si>
    <t>(Alle)</t>
  </si>
  <si>
    <t>Summer av leverandører</t>
  </si>
  <si>
    <t>Summer av melkeleveranse</t>
  </si>
  <si>
    <t>All</t>
  </si>
  <si>
    <t>Sum leverandører</t>
  </si>
  <si>
    <t>Sum melkemengde</t>
  </si>
  <si>
    <t>Gj.snitt alle kom.</t>
  </si>
  <si>
    <t>Sum leveranse</t>
  </si>
  <si>
    <t>Sum prod</t>
  </si>
  <si>
    <t>Inn-Trøndelag</t>
  </si>
  <si>
    <t>Namdalsregionen</t>
  </si>
  <si>
    <t>Orkdalsregionen</t>
  </si>
  <si>
    <t>Trøndelag Sør</t>
  </si>
  <si>
    <t>Værnesregionen</t>
  </si>
  <si>
    <t>Fosenregionen</t>
  </si>
  <si>
    <t>(Flere elementer)</t>
  </si>
  <si>
    <t>flere regioner</t>
  </si>
  <si>
    <t>Leverandører</t>
  </si>
  <si>
    <t>Gj.snitt</t>
  </si>
  <si>
    <t>Melke-mengde</t>
  </si>
  <si>
    <t>Leveran-dører</t>
  </si>
  <si>
    <t>År</t>
  </si>
  <si>
    <t>Fosen-regionen</t>
  </si>
  <si>
    <t>Namdals-regionen</t>
  </si>
  <si>
    <t>Værnes-regionen</t>
  </si>
  <si>
    <t>Orkdals-regionen</t>
  </si>
  <si>
    <t>Melkemengde</t>
  </si>
  <si>
    <t>Gj. Snitt</t>
  </si>
  <si>
    <t>Antall</t>
  </si>
  <si>
    <t>Sortert fra største til minste verdi</t>
  </si>
  <si>
    <t>Regionvise andeler av leverandører og melkemengde i %</t>
  </si>
  <si>
    <t>leveranse</t>
  </si>
  <si>
    <t>Gjennomsnitt</t>
  </si>
  <si>
    <t>flere kommuner</t>
  </si>
  <si>
    <t>Dia gjennomsnittsleveranse</t>
  </si>
  <si>
    <t>Andel leverandører</t>
  </si>
  <si>
    <t>Andel melkeleveranser</t>
  </si>
  <si>
    <t>gj.snitt leveranse</t>
  </si>
  <si>
    <t>Utvikling</t>
  </si>
  <si>
    <t>Leverandører og gj.snitt leveranse</t>
  </si>
  <si>
    <t>antall leverandører</t>
  </si>
  <si>
    <t>leveranse i tusen liter</t>
  </si>
  <si>
    <t>nr</t>
  </si>
  <si>
    <t>år 2021</t>
  </si>
  <si>
    <t>år 1995</t>
  </si>
  <si>
    <t>endr prod</t>
  </si>
  <si>
    <t>Om talla</t>
  </si>
  <si>
    <t>Talla baserer seg på innveid melkemengde til melkemottak/meieri.</t>
  </si>
  <si>
    <t>Melk som er lokalt foredlet er ikke med i beregningene</t>
  </si>
  <si>
    <t>Antall melkepodusenter /hentepunkt</t>
  </si>
  <si>
    <r>
      <rPr>
        <b/>
        <i/>
        <sz val="12"/>
        <color rgb="FFC00000"/>
        <rFont val="Calibri"/>
        <family val="2"/>
        <scheme val="minor"/>
      </rPr>
      <t>Merk</t>
    </r>
    <r>
      <rPr>
        <sz val="12"/>
        <color rgb="FFC00000"/>
        <rFont val="Calibri"/>
        <family val="2"/>
        <scheme val="minor"/>
      </rPr>
      <t>: Ved eierskifte blir både den tidligere og nye eieren regnet med som produsenter - dvs i statistikken blir det to leverandører</t>
    </r>
  </si>
  <si>
    <t>Kontaktperson:</t>
  </si>
  <si>
    <t>tlf 919 12 920 /  73 19 92 72</t>
  </si>
  <si>
    <t>Kontakt om oppsettet</t>
  </si>
  <si>
    <t>Statsforvalteren i Trøndelag</t>
  </si>
  <si>
    <t>Anstein Lyngstad</t>
  </si>
  <si>
    <t>anstein.lyngstad@statsforvalteren.no</t>
  </si>
  <si>
    <t>Sliceren gir muligheter til å velge ulike kombinasjoner  av kommuner og regioner</t>
  </si>
  <si>
    <t>Excel blir på det viset et kraftig analyseverktøy</t>
  </si>
  <si>
    <t>Ingenting blir sletta om en gjør feil</t>
  </si>
  <si>
    <t>Greit å vite om filtere i slicer</t>
  </si>
  <si>
    <t>Ctrl-tasten virker på samme måte som låsen på filterknappene</t>
  </si>
  <si>
    <t>produsenter</t>
  </si>
  <si>
    <t>Her blir alle som har levert melk i kalenderåret regnet med</t>
  </si>
  <si>
    <t>Bruk av slicer (Trykknapper for valg av verdier)</t>
  </si>
  <si>
    <t>Utarbeidet av J. Sandberg</t>
  </si>
  <si>
    <t>Tall 2022</t>
  </si>
  <si>
    <t>Kilde: Landbruksdirektoratet</t>
  </si>
  <si>
    <t>endr leveranse</t>
  </si>
  <si>
    <t>kom</t>
  </si>
  <si>
    <t>endr gj snitt</t>
  </si>
  <si>
    <t>piv tab 18</t>
  </si>
  <si>
    <t>Kilde til talla her er Landbruksdirektoratet</t>
  </si>
  <si>
    <t>jsandberg@vivaldi.net</t>
  </si>
  <si>
    <t>Dette fører til at det samla leverandørtallet for hele året kan bli litt høyere enn det faktisk har vært</t>
  </si>
  <si>
    <t>Endre tekst utvikling</t>
  </si>
  <si>
    <t>Leveranse i tusen liter</t>
  </si>
  <si>
    <t>Endring i %</t>
  </si>
  <si>
    <t>Andel av leveranse %</t>
  </si>
  <si>
    <t>Endr %-poeng</t>
  </si>
  <si>
    <t>Andel av leverandørne</t>
  </si>
  <si>
    <t>Andel leveranser</t>
  </si>
  <si>
    <t>Antall leverandører</t>
  </si>
  <si>
    <t>Endr antall</t>
  </si>
  <si>
    <t>Endr. %</t>
  </si>
  <si>
    <t>Andel av leverandører %</t>
  </si>
  <si>
    <t>Merk ogaså: Snillfjord kommune er lagt sammen med Orkland 1995 - 2019. Fra 2020 har en tall for ny kommunestruktur</t>
  </si>
  <si>
    <t>Trykk to ganger hvis fila "henger seg opp"</t>
  </si>
  <si>
    <t xml:space="preserve"> </t>
  </si>
  <si>
    <t>Namsskogan</t>
  </si>
  <si>
    <t>Tall 2023</t>
  </si>
  <si>
    <t>Tall 2024</t>
  </si>
  <si>
    <t>2024</t>
  </si>
  <si>
    <t>Antall melkeleverandører regionvis i Trøndelag 1995 - 2024</t>
  </si>
  <si>
    <t>Innveid melkemengde til meieri regionvis i Trøndelag 1995 - 2024 i tusen liter</t>
  </si>
  <si>
    <t>Gjennomsnittlig levert melkemengde per leverandør regionvis i Trøndelag 1995 - 2024 i tusen liter</t>
  </si>
  <si>
    <t>Endring i antall melkeleverandører i Trøndelag regionvis 1995 - 2024 i prosent (1995 = 0 %)</t>
  </si>
  <si>
    <t>Endring i innveid melkemengde til meieri i Trøndelag regionvis 1995 - 2024 i prosent (1995 = 0 %)</t>
  </si>
  <si>
    <t>Regionvis foredeling av melkeleverandører i Trøndelag 1995 - 2024 i prosent (hele fylket = 100 %)</t>
  </si>
  <si>
    <t>Regionvis fordeling av innveid melkemengde i Trøndelag 1995 - 2024 i prosent (hele fylket = 100 %)</t>
  </si>
  <si>
    <t>Regionvise melkeleveranser i Trøndelag 1995 - 2024</t>
  </si>
  <si>
    <t>Antall melkeleverandører og innveid melkemengde 1995 - 2024</t>
  </si>
  <si>
    <t>Endring i antall melkelevernadører og melkemengde 1995 - 2024 i prosent</t>
  </si>
  <si>
    <t>Endring av melkeleveransene i Trøndelag 1995 - 2024 i tusen liter</t>
  </si>
  <si>
    <t>Endring av melkeleveranser i Trøndelag 1995 - 2024</t>
  </si>
  <si>
    <t>1995 - 2024</t>
  </si>
  <si>
    <t>Endring i antall melkeleverandører i Trøndelag 1995 - 2024</t>
  </si>
  <si>
    <t>Endr. tusen l.</t>
  </si>
  <si>
    <t>Trøndealg</t>
  </si>
  <si>
    <t>tlf 99 26 17 60</t>
  </si>
  <si>
    <t>7718 Steinkjer</t>
  </si>
  <si>
    <t>Landbruksavdelingen</t>
  </si>
  <si>
    <t>Endring i gjennomsnittlig leveranse per leverandør regionvis i Trøndelag i prosent 1995 - 2024 (1995 = 0 %)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</si>
</sst>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-* #,##0_-;\-* #,##0_-;_-* &quot;-&quot;??_-;_-@_-"/>
    <numFmt numFmtId="165" formatCode="0.0\ %"/>
    <numFmt numFmtId="166" formatCode="0_ ;[Red]\-0\ "/>
    <numFmt numFmtId="167" formatCode="0.0\ %;[Red]\-0.0\ %"/>
    <numFmt numFmtId="168" formatCode="#,##0_ ;[Red]\-#,##0\ "/>
    <numFmt numFmtId="169" formatCode="0%;[Red]\-0\ %"/>
    <numFmt numFmtId="170" formatCode="_-* #,##0.0_-;\-* #,##0.0_-;_-* &quot;-&quot;??_-;_-@_-"/>
    <numFmt numFmtId="171" formatCode="0.0"/>
  </numFmts>
  <fonts count="40" x14ac:knownFonts="1"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8"/>
      <name val="Calibri"/>
      <family val="2"/>
      <scheme val="minor"/>
    </font>
    <font>
      <sz val="9"/>
      <color theme="5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9"/>
      <color rgb="FFC00000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9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sz val="12"/>
      <color theme="9" tint="0.79998168889431442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6"/>
      <color rgb="FFAFABAB"/>
      <name val="Calibri"/>
      <family val="2"/>
      <scheme val="minor"/>
    </font>
    <font>
      <sz val="6"/>
      <color theme="2" tint="-0.749992370372631"/>
      <name val="Calibri"/>
      <family val="2"/>
      <scheme val="minor"/>
    </font>
    <font>
      <sz val="9"/>
      <color theme="2" tint="-0.74999237037263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2" tint="-0.249977111117893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4" tint="0.39997558519241921"/>
      </right>
      <top/>
      <bottom/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2" xfId="0" applyFill="1" applyBorder="1"/>
    <xf numFmtId="0" fontId="0" fillId="4" borderId="0" xfId="0" applyFill="1"/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/>
    <xf numFmtId="0" fontId="6" fillId="5" borderId="2" xfId="0" applyFont="1" applyFill="1" applyBorder="1"/>
    <xf numFmtId="0" fontId="0" fillId="6" borderId="2" xfId="0" applyFill="1" applyBorder="1"/>
    <xf numFmtId="0" fontId="0" fillId="0" borderId="2" xfId="0" applyBorder="1"/>
    <xf numFmtId="3" fontId="6" fillId="5" borderId="4" xfId="0" applyNumberFormat="1" applyFont="1" applyFill="1" applyBorder="1"/>
    <xf numFmtId="3" fontId="6" fillId="5" borderId="0" xfId="0" applyNumberFormat="1" applyFont="1" applyFill="1"/>
    <xf numFmtId="3" fontId="0" fillId="6" borderId="4" xfId="0" applyNumberFormat="1" applyFill="1" applyBorder="1"/>
    <xf numFmtId="3" fontId="0" fillId="0" borderId="0" xfId="0" applyNumberFormat="1"/>
    <xf numFmtId="3" fontId="0" fillId="0" borderId="4" xfId="0" applyNumberFormat="1" applyBorder="1"/>
    <xf numFmtId="3" fontId="6" fillId="5" borderId="2" xfId="0" applyNumberFormat="1" applyFont="1" applyFill="1" applyBorder="1"/>
    <xf numFmtId="3" fontId="0" fillId="6" borderId="2" xfId="0" applyNumberFormat="1" applyFill="1" applyBorder="1"/>
    <xf numFmtId="3" fontId="0" fillId="0" borderId="2" xfId="0" applyNumberFormat="1" applyBorder="1"/>
    <xf numFmtId="164" fontId="0" fillId="0" borderId="0" xfId="0" applyNumberFormat="1"/>
    <xf numFmtId="0" fontId="8" fillId="7" borderId="0" xfId="0" applyFont="1" applyFill="1"/>
    <xf numFmtId="0" fontId="0" fillId="7" borderId="0" xfId="0" applyFill="1"/>
    <xf numFmtId="3" fontId="0" fillId="7" borderId="0" xfId="0" applyNumberFormat="1" applyFill="1"/>
    <xf numFmtId="0" fontId="0" fillId="8" borderId="0" xfId="0" applyFill="1" applyAlignment="1">
      <alignment vertical="center"/>
    </xf>
    <xf numFmtId="0" fontId="0" fillId="8" borderId="0" xfId="0" applyFill="1"/>
    <xf numFmtId="164" fontId="0" fillId="8" borderId="0" xfId="1" applyNumberFormat="1" applyFont="1" applyFill="1" applyAlignment="1">
      <alignment vertical="center"/>
    </xf>
    <xf numFmtId="0" fontId="9" fillId="9" borderId="6" xfId="0" applyFont="1" applyFill="1" applyBorder="1" applyAlignment="1">
      <alignment vertical="center"/>
    </xf>
    <xf numFmtId="0" fontId="0" fillId="9" borderId="6" xfId="0" applyFill="1" applyBorder="1" applyAlignment="1">
      <alignment vertical="center"/>
    </xf>
    <xf numFmtId="0" fontId="10" fillId="9" borderId="5" xfId="0" applyFon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0" fontId="0" fillId="9" borderId="0" xfId="0" applyFill="1" applyAlignment="1">
      <alignment vertical="center"/>
    </xf>
    <xf numFmtId="164" fontId="0" fillId="9" borderId="0" xfId="1" applyNumberFormat="1" applyFont="1" applyFill="1" applyAlignment="1">
      <alignment vertical="center"/>
    </xf>
    <xf numFmtId="0" fontId="10" fillId="0" borderId="0" xfId="0" applyFont="1"/>
    <xf numFmtId="0" fontId="10" fillId="8" borderId="0" xfId="0" applyFont="1" applyFill="1" applyAlignment="1">
      <alignment vertical="center"/>
    </xf>
    <xf numFmtId="164" fontId="10" fillId="8" borderId="0" xfId="1" applyNumberFormat="1" applyFont="1" applyFill="1" applyAlignment="1">
      <alignment vertical="center"/>
    </xf>
    <xf numFmtId="0" fontId="10" fillId="8" borderId="0" xfId="0" applyFont="1" applyFill="1"/>
    <xf numFmtId="0" fontId="9" fillId="9" borderId="7" xfId="0" applyFont="1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11" fillId="6" borderId="2" xfId="0" applyFont="1" applyFill="1" applyBorder="1"/>
    <xf numFmtId="0" fontId="4" fillId="0" borderId="2" xfId="0" applyFont="1" applyBorder="1"/>
    <xf numFmtId="0" fontId="4" fillId="6" borderId="2" xfId="0" applyFont="1" applyFill="1" applyBorder="1"/>
    <xf numFmtId="0" fontId="12" fillId="0" borderId="2" xfId="0" applyFont="1" applyBorder="1"/>
    <xf numFmtId="0" fontId="13" fillId="6" borderId="2" xfId="0" applyFont="1" applyFill="1" applyBorder="1"/>
    <xf numFmtId="0" fontId="14" fillId="0" borderId="2" xfId="0" applyFont="1" applyBorder="1"/>
    <xf numFmtId="0" fontId="15" fillId="6" borderId="2" xfId="0" applyFont="1" applyFill="1" applyBorder="1"/>
    <xf numFmtId="0" fontId="16" fillId="6" borderId="2" xfId="0" applyFont="1" applyFill="1" applyBorder="1"/>
    <xf numFmtId="0" fontId="16" fillId="0" borderId="2" xfId="0" applyFont="1" applyBorder="1"/>
    <xf numFmtId="0" fontId="17" fillId="0" borderId="2" xfId="0" applyFont="1" applyBorder="1"/>
    <xf numFmtId="0" fontId="13" fillId="0" borderId="2" xfId="0" applyFont="1" applyBorder="1"/>
    <xf numFmtId="3" fontId="4" fillId="6" borderId="2" xfId="0" applyNumberFormat="1" applyFont="1" applyFill="1" applyBorder="1"/>
    <xf numFmtId="3" fontId="4" fillId="6" borderId="4" xfId="0" applyNumberFormat="1" applyFont="1" applyFill="1" applyBorder="1"/>
    <xf numFmtId="0" fontId="3" fillId="11" borderId="2" xfId="0" applyFont="1" applyFill="1" applyBorder="1"/>
    <xf numFmtId="0" fontId="0" fillId="2" borderId="2" xfId="0" applyFill="1" applyBorder="1"/>
    <xf numFmtId="0" fontId="0" fillId="12" borderId="2" xfId="0" applyFill="1" applyBorder="1"/>
    <xf numFmtId="0" fontId="4" fillId="13" borderId="2" xfId="0" applyFont="1" applyFill="1" applyBorder="1"/>
    <xf numFmtId="0" fontId="18" fillId="10" borderId="2" xfId="0" applyFont="1" applyFill="1" applyBorder="1"/>
    <xf numFmtId="3" fontId="4" fillId="0" borderId="2" xfId="0" applyNumberFormat="1" applyFont="1" applyBorder="1"/>
    <xf numFmtId="0" fontId="16" fillId="2" borderId="2" xfId="0" applyFont="1" applyFill="1" applyBorder="1"/>
    <xf numFmtId="0" fontId="0" fillId="11" borderId="2" xfId="0" applyFill="1" applyBorder="1"/>
    <xf numFmtId="3" fontId="16" fillId="6" borderId="2" xfId="0" applyNumberFormat="1" applyFont="1" applyFill="1" applyBorder="1"/>
    <xf numFmtId="3" fontId="16" fillId="6" borderId="4" xfId="0" applyNumberFormat="1" applyFont="1" applyFill="1" applyBorder="1"/>
    <xf numFmtId="0" fontId="0" fillId="3" borderId="0" xfId="0" applyFill="1"/>
    <xf numFmtId="1" fontId="0" fillId="9" borderId="0" xfId="0" applyNumberFormat="1" applyFill="1" applyAlignment="1">
      <alignment vertical="center"/>
    </xf>
    <xf numFmtId="1" fontId="0" fillId="8" borderId="0" xfId="0" applyNumberFormat="1" applyFill="1" applyAlignment="1">
      <alignment vertical="center"/>
    </xf>
    <xf numFmtId="0" fontId="10" fillId="0" borderId="0" xfId="0" applyFont="1" applyAlignment="1">
      <alignment horizontal="left"/>
    </xf>
    <xf numFmtId="3" fontId="10" fillId="0" borderId="0" xfId="0" applyNumberFormat="1" applyFont="1"/>
    <xf numFmtId="1" fontId="10" fillId="0" borderId="0" xfId="0" applyNumberFormat="1" applyFont="1"/>
    <xf numFmtId="0" fontId="10" fillId="4" borderId="0" xfId="0" applyFont="1" applyFill="1"/>
    <xf numFmtId="9" fontId="10" fillId="0" borderId="0" xfId="0" applyNumberFormat="1" applyFont="1"/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horizontal="left"/>
    </xf>
    <xf numFmtId="3" fontId="0" fillId="8" borderId="0" xfId="0" applyNumberFormat="1" applyFill="1" applyAlignment="1">
      <alignment vertical="center"/>
    </xf>
    <xf numFmtId="9" fontId="0" fillId="8" borderId="0" xfId="0" applyNumberFormat="1" applyFill="1" applyAlignment="1">
      <alignment vertical="center"/>
    </xf>
    <xf numFmtId="3" fontId="0" fillId="8" borderId="0" xfId="0" applyNumberFormat="1" applyFill="1" applyAlignment="1">
      <alignment horizontal="left" vertical="center"/>
    </xf>
    <xf numFmtId="3" fontId="20" fillId="8" borderId="0" xfId="0" applyNumberFormat="1" applyFont="1" applyFill="1" applyAlignment="1">
      <alignment horizontal="left" vertical="center"/>
    </xf>
    <xf numFmtId="0" fontId="20" fillId="8" borderId="0" xfId="0" applyFont="1" applyFill="1" applyAlignment="1">
      <alignment horizontal="left"/>
    </xf>
    <xf numFmtId="0" fontId="20" fillId="8" borderId="0" xfId="0" applyFont="1" applyFill="1" applyAlignment="1">
      <alignment horizontal="center" vertical="center" wrapText="1"/>
    </xf>
    <xf numFmtId="0" fontId="20" fillId="8" borderId="0" xfId="0" applyFont="1" applyFill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9" fillId="9" borderId="0" xfId="0" applyFont="1" applyFill="1" applyAlignment="1">
      <alignment horizontal="left" vertical="center"/>
    </xf>
    <xf numFmtId="0" fontId="2" fillId="9" borderId="0" xfId="0" applyFont="1" applyFill="1" applyAlignment="1">
      <alignment horizontal="left" vertical="center"/>
    </xf>
    <xf numFmtId="9" fontId="0" fillId="0" borderId="0" xfId="0" applyNumberFormat="1"/>
    <xf numFmtId="3" fontId="0" fillId="9" borderId="0" xfId="0" applyNumberFormat="1" applyFill="1" applyAlignment="1">
      <alignment vertical="center"/>
    </xf>
    <xf numFmtId="9" fontId="0" fillId="9" borderId="0" xfId="0" applyNumberFormat="1" applyFill="1" applyAlignment="1">
      <alignment vertical="center"/>
    </xf>
    <xf numFmtId="0" fontId="7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10" fillId="0" borderId="0" xfId="0" pivotButton="1" applyFont="1" applyAlignment="1">
      <alignment wrapText="1"/>
    </xf>
    <xf numFmtId="3" fontId="21" fillId="9" borderId="7" xfId="0" applyNumberFormat="1" applyFont="1" applyFill="1" applyBorder="1" applyAlignment="1">
      <alignment vertical="center"/>
    </xf>
    <xf numFmtId="0" fontId="21" fillId="9" borderId="7" xfId="0" applyFont="1" applyFill="1" applyBorder="1" applyAlignment="1">
      <alignment vertical="center"/>
    </xf>
    <xf numFmtId="9" fontId="21" fillId="9" borderId="7" xfId="0" applyNumberFormat="1" applyFont="1" applyFill="1" applyBorder="1" applyAlignment="1">
      <alignment vertical="center"/>
    </xf>
    <xf numFmtId="0" fontId="21" fillId="9" borderId="7" xfId="0" applyFont="1" applyFill="1" applyBorder="1"/>
    <xf numFmtId="0" fontId="0" fillId="9" borderId="7" xfId="0" applyFill="1" applyBorder="1"/>
    <xf numFmtId="0" fontId="10" fillId="9" borderId="7" xfId="0" applyFont="1" applyFill="1" applyBorder="1"/>
    <xf numFmtId="0" fontId="22" fillId="14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1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0" fillId="0" borderId="0" xfId="0" pivotButton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14" borderId="0" xfId="0" applyFill="1" applyAlignment="1">
      <alignment vertical="center"/>
    </xf>
    <xf numFmtId="0" fontId="0" fillId="16" borderId="0" xfId="0" applyFill="1" applyAlignment="1">
      <alignment vertical="center"/>
    </xf>
    <xf numFmtId="0" fontId="22" fillId="17" borderId="0" xfId="0" applyFont="1" applyFill="1" applyAlignment="1">
      <alignment vertical="center"/>
    </xf>
    <xf numFmtId="9" fontId="0" fillId="0" borderId="0" xfId="0" applyNumberFormat="1" applyAlignment="1">
      <alignment vertical="center"/>
    </xf>
    <xf numFmtId="0" fontId="0" fillId="18" borderId="0" xfId="0" applyFill="1" applyAlignment="1">
      <alignment vertical="center"/>
    </xf>
    <xf numFmtId="0" fontId="7" fillId="18" borderId="0" xfId="0" applyFont="1" applyFill="1"/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18" borderId="0" xfId="0" applyFill="1" applyAlignment="1">
      <alignment wrapText="1"/>
    </xf>
    <xf numFmtId="0" fontId="0" fillId="15" borderId="0" xfId="0" applyFill="1" applyAlignment="1">
      <alignment vertical="center" wrapText="1"/>
    </xf>
    <xf numFmtId="0" fontId="0" fillId="15" borderId="0" xfId="0" applyFill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0" fillId="8" borderId="0" xfId="0" applyFont="1" applyFill="1"/>
    <xf numFmtId="165" fontId="0" fillId="0" borderId="0" xfId="2" applyNumberFormat="1" applyFont="1" applyAlignment="1">
      <alignment vertical="center"/>
    </xf>
    <xf numFmtId="0" fontId="24" fillId="9" borderId="8" xfId="0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24" fillId="8" borderId="0" xfId="0" applyNumberFormat="1" applyFont="1" applyFill="1" applyAlignment="1">
      <alignment horizontal="center" vertical="center" wrapText="1"/>
    </xf>
    <xf numFmtId="3" fontId="24" fillId="8" borderId="0" xfId="0" applyNumberFormat="1" applyFont="1" applyFill="1" applyAlignment="1">
      <alignment vertical="center"/>
    </xf>
    <xf numFmtId="49" fontId="24" fillId="9" borderId="8" xfId="0" applyNumberFormat="1" applyFont="1" applyFill="1" applyBorder="1" applyAlignment="1">
      <alignment horizontal="center" vertical="center" wrapText="1"/>
    </xf>
    <xf numFmtId="0" fontId="24" fillId="8" borderId="0" xfId="0" applyFont="1" applyFill="1" applyAlignment="1">
      <alignment vertical="center"/>
    </xf>
    <xf numFmtId="0" fontId="24" fillId="8" borderId="0" xfId="0" applyFont="1" applyFill="1"/>
    <xf numFmtId="3" fontId="24" fillId="8" borderId="0" xfId="0" applyNumberFormat="1" applyFont="1" applyFill="1" applyAlignment="1">
      <alignment vertical="center" wrapText="1"/>
    </xf>
    <xf numFmtId="0" fontId="24" fillId="8" borderId="0" xfId="0" applyFont="1" applyFill="1" applyAlignment="1">
      <alignment vertical="center" wrapText="1"/>
    </xf>
    <xf numFmtId="0" fontId="24" fillId="8" borderId="0" xfId="0" applyFont="1" applyFill="1" applyAlignment="1">
      <alignment wrapText="1"/>
    </xf>
    <xf numFmtId="0" fontId="0" fillId="9" borderId="0" xfId="0" applyFill="1" applyAlignment="1">
      <alignment horizontal="center" vertical="center"/>
    </xf>
    <xf numFmtId="49" fontId="21" fillId="9" borderId="7" xfId="0" applyNumberFormat="1" applyFont="1" applyFill="1" applyBorder="1" applyAlignment="1">
      <alignment horizontal="center" vertical="center"/>
    </xf>
    <xf numFmtId="49" fontId="0" fillId="9" borderId="0" xfId="0" applyNumberFormat="1" applyFill="1" applyAlignment="1">
      <alignment horizontal="center" vertical="center"/>
    </xf>
    <xf numFmtId="49" fontId="0" fillId="8" borderId="0" xfId="0" applyNumberFormat="1" applyFill="1" applyAlignment="1">
      <alignment horizontal="center" vertical="center"/>
    </xf>
    <xf numFmtId="164" fontId="0" fillId="9" borderId="7" xfId="1" applyNumberFormat="1" applyFont="1" applyFill="1" applyBorder="1" applyAlignment="1">
      <alignment vertical="center"/>
    </xf>
    <xf numFmtId="1" fontId="0" fillId="9" borderId="7" xfId="0" applyNumberFormat="1" applyFill="1" applyBorder="1" applyAlignment="1">
      <alignment vertical="center"/>
    </xf>
    <xf numFmtId="0" fontId="0" fillId="9" borderId="0" xfId="0" applyFill="1"/>
    <xf numFmtId="0" fontId="25" fillId="9" borderId="0" xfId="0" applyFont="1" applyFill="1"/>
    <xf numFmtId="0" fontId="25" fillId="0" borderId="0" xfId="0" applyFont="1"/>
    <xf numFmtId="166" fontId="25" fillId="0" borderId="0" xfId="0" applyNumberFormat="1" applyFont="1"/>
    <xf numFmtId="0" fontId="0" fillId="19" borderId="0" xfId="0" applyFill="1"/>
    <xf numFmtId="0" fontId="20" fillId="19" borderId="0" xfId="0" applyFont="1" applyFill="1"/>
    <xf numFmtId="0" fontId="27" fillId="2" borderId="5" xfId="0" applyFont="1" applyFill="1" applyBorder="1" applyAlignment="1">
      <alignment wrapText="1"/>
    </xf>
    <xf numFmtId="0" fontId="25" fillId="2" borderId="0" xfId="0" applyFont="1" applyFill="1" applyAlignment="1">
      <alignment wrapText="1"/>
    </xf>
    <xf numFmtId="0" fontId="19" fillId="2" borderId="5" xfId="0" applyFont="1" applyFill="1" applyBorder="1" applyAlignment="1">
      <alignment wrapText="1"/>
    </xf>
    <xf numFmtId="0" fontId="20" fillId="2" borderId="0" xfId="0" applyFont="1" applyFill="1" applyAlignment="1">
      <alignment wrapText="1"/>
    </xf>
    <xf numFmtId="0" fontId="28" fillId="2" borderId="5" xfId="0" applyFont="1" applyFill="1" applyBorder="1" applyAlignment="1">
      <alignment wrapText="1"/>
    </xf>
    <xf numFmtId="0" fontId="29" fillId="2" borderId="0" xfId="0" applyFont="1" applyFill="1" applyAlignment="1">
      <alignment wrapText="1"/>
    </xf>
    <xf numFmtId="0" fontId="20" fillId="2" borderId="0" xfId="0" applyFont="1" applyFill="1" applyAlignment="1">
      <alignment horizontal="left" vertical="center" wrapText="1"/>
    </xf>
    <xf numFmtId="0" fontId="25" fillId="2" borderId="0" xfId="0" applyFont="1" applyFill="1"/>
    <xf numFmtId="0" fontId="20" fillId="2" borderId="0" xfId="0" applyFont="1" applyFill="1"/>
    <xf numFmtId="0" fontId="31" fillId="2" borderId="0" xfId="3" applyFont="1" applyFill="1" applyAlignment="1">
      <alignment wrapText="1"/>
    </xf>
    <xf numFmtId="0" fontId="0" fillId="2" borderId="0" xfId="0" applyFill="1"/>
    <xf numFmtId="0" fontId="28" fillId="2" borderId="0" xfId="0" applyFont="1" applyFill="1" applyAlignment="1">
      <alignment wrapText="1"/>
    </xf>
    <xf numFmtId="0" fontId="32" fillId="2" borderId="0" xfId="0" applyFont="1" applyFill="1" applyAlignment="1">
      <alignment wrapText="1"/>
    </xf>
    <xf numFmtId="0" fontId="33" fillId="2" borderId="0" xfId="0" applyFont="1" applyFill="1"/>
    <xf numFmtId="164" fontId="0" fillId="0" borderId="0" xfId="1" applyNumberFormat="1" applyFont="1"/>
    <xf numFmtId="0" fontId="0" fillId="6" borderId="1" xfId="0" applyFill="1" applyBorder="1"/>
    <xf numFmtId="0" fontId="0" fillId="6" borderId="0" xfId="0" applyFill="1"/>
    <xf numFmtId="3" fontId="0" fillId="6" borderId="1" xfId="0" applyNumberFormat="1" applyFill="1" applyBorder="1"/>
    <xf numFmtId="3" fontId="0" fillId="6" borderId="0" xfId="0" applyNumberFormat="1" applyFill="1"/>
    <xf numFmtId="3" fontId="0" fillId="6" borderId="3" xfId="0" applyNumberFormat="1" applyFill="1" applyBorder="1"/>
    <xf numFmtId="3" fontId="0" fillId="6" borderId="9" xfId="0" applyNumberFormat="1" applyFill="1" applyBorder="1"/>
    <xf numFmtId="0" fontId="7" fillId="9" borderId="7" xfId="0" applyFont="1" applyFill="1" applyBorder="1" applyAlignment="1">
      <alignment horizontal="left" vertical="center"/>
    </xf>
    <xf numFmtId="0" fontId="0" fillId="20" borderId="0" xfId="0" applyFill="1"/>
    <xf numFmtId="10" fontId="0" fillId="0" borderId="0" xfId="0" applyNumberFormat="1"/>
    <xf numFmtId="0" fontId="3" fillId="0" borderId="0" xfId="0" pivotButton="1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0" applyNumberFormat="1" applyFont="1"/>
    <xf numFmtId="0" fontId="3" fillId="0" borderId="0" xfId="0" pivotButton="1" applyFont="1" applyAlignment="1">
      <alignment wrapText="1"/>
    </xf>
    <xf numFmtId="0" fontId="3" fillId="0" borderId="0" xfId="0" applyFont="1" applyAlignment="1">
      <alignment wrapText="1"/>
    </xf>
    <xf numFmtId="0" fontId="0" fillId="9" borderId="0" xfId="0" applyFill="1" applyAlignment="1">
      <alignment wrapText="1"/>
    </xf>
    <xf numFmtId="0" fontId="0" fillId="21" borderId="0" xfId="0" applyFill="1" applyAlignment="1">
      <alignment wrapText="1"/>
    </xf>
    <xf numFmtId="0" fontId="0" fillId="22" borderId="0" xfId="0" applyFill="1" applyAlignment="1">
      <alignment wrapText="1"/>
    </xf>
    <xf numFmtId="9" fontId="7" fillId="0" borderId="10" xfId="0" applyNumberFormat="1" applyFont="1" applyBorder="1"/>
    <xf numFmtId="164" fontId="3" fillId="0" borderId="0" xfId="0" applyNumberFormat="1" applyFont="1"/>
    <xf numFmtId="165" fontId="0" fillId="0" borderId="0" xfId="2" applyNumberFormat="1" applyFont="1"/>
    <xf numFmtId="167" fontId="0" fillId="0" borderId="0" xfId="2" applyNumberFormat="1" applyFont="1"/>
    <xf numFmtId="165" fontId="0" fillId="0" borderId="0" xfId="0" applyNumberFormat="1"/>
    <xf numFmtId="164" fontId="0" fillId="0" borderId="0" xfId="1" applyNumberFormat="1" applyFont="1" applyFill="1"/>
    <xf numFmtId="168" fontId="0" fillId="0" borderId="0" xfId="1" applyNumberFormat="1" applyFont="1" applyFill="1"/>
    <xf numFmtId="167" fontId="0" fillId="0" borderId="0" xfId="0" applyNumberFormat="1"/>
    <xf numFmtId="165" fontId="0" fillId="0" borderId="0" xfId="2" applyNumberFormat="1" applyFont="1" applyFill="1"/>
    <xf numFmtId="168" fontId="0" fillId="0" borderId="0" xfId="0" applyNumberFormat="1"/>
    <xf numFmtId="0" fontId="34" fillId="8" borderId="0" xfId="0" applyFont="1" applyFill="1"/>
    <xf numFmtId="0" fontId="35" fillId="0" borderId="0" xfId="0" applyFont="1"/>
    <xf numFmtId="9" fontId="0" fillId="0" borderId="0" xfId="2" applyFont="1"/>
    <xf numFmtId="0" fontId="35" fillId="0" borderId="5" xfId="0" applyFont="1" applyBorder="1"/>
    <xf numFmtId="169" fontId="0" fillId="0" borderId="0" xfId="2" applyNumberFormat="1" applyFont="1"/>
    <xf numFmtId="169" fontId="0" fillId="0" borderId="0" xfId="0" applyNumberFormat="1"/>
    <xf numFmtId="0" fontId="0" fillId="8" borderId="0" xfId="0" applyFill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 vertical="center" wrapText="1"/>
    </xf>
    <xf numFmtId="164" fontId="0" fillId="0" borderId="7" xfId="1" applyNumberFormat="1" applyFont="1" applyFill="1" applyBorder="1"/>
    <xf numFmtId="168" fontId="0" fillId="0" borderId="7" xfId="1" applyNumberFormat="1" applyFont="1" applyFill="1" applyBorder="1"/>
    <xf numFmtId="169" fontId="0" fillId="0" borderId="7" xfId="0" applyNumberFormat="1" applyBorder="1"/>
    <xf numFmtId="167" fontId="0" fillId="0" borderId="7" xfId="0" applyNumberFormat="1" applyBorder="1"/>
    <xf numFmtId="164" fontId="0" fillId="0" borderId="7" xfId="1" applyNumberFormat="1" applyFont="1" applyBorder="1"/>
    <xf numFmtId="168" fontId="0" fillId="0" borderId="7" xfId="0" applyNumberFormat="1" applyBorder="1"/>
    <xf numFmtId="169" fontId="0" fillId="0" borderId="7" xfId="2" applyNumberFormat="1" applyFont="1" applyBorder="1"/>
    <xf numFmtId="0" fontId="10" fillId="19" borderId="0" xfId="0" applyFont="1" applyFill="1"/>
    <xf numFmtId="0" fontId="1" fillId="2" borderId="0" xfId="0" applyFont="1" applyFill="1" applyAlignment="1">
      <alignment wrapText="1"/>
    </xf>
    <xf numFmtId="9" fontId="0" fillId="0" borderId="7" xfId="2" applyFont="1" applyFill="1" applyBorder="1"/>
    <xf numFmtId="9" fontId="0" fillId="0" borderId="7" xfId="2" applyFont="1" applyBorder="1"/>
    <xf numFmtId="0" fontId="0" fillId="0" borderId="5" xfId="0" applyBorder="1" applyAlignment="1">
      <alignment horizontal="center" vertical="center" wrapText="1"/>
    </xf>
    <xf numFmtId="0" fontId="20" fillId="0" borderId="7" xfId="0" applyFont="1" applyBorder="1" applyAlignment="1">
      <alignment vertical="center"/>
    </xf>
    <xf numFmtId="0" fontId="20" fillId="8" borderId="0" xfId="0" applyFont="1" applyFill="1" applyAlignment="1">
      <alignment vertical="center"/>
    </xf>
    <xf numFmtId="170" fontId="0" fillId="0" borderId="0" xfId="1" applyNumberFormat="1" applyFont="1"/>
    <xf numFmtId="171" fontId="0" fillId="0" borderId="0" xfId="0" applyNumberFormat="1"/>
    <xf numFmtId="0" fontId="0" fillId="23" borderId="0" xfId="0" applyFill="1"/>
    <xf numFmtId="164" fontId="0" fillId="23" borderId="0" xfId="1" applyNumberFormat="1" applyFont="1" applyFill="1"/>
    <xf numFmtId="1" fontId="0" fillId="23" borderId="0" xfId="0" applyNumberFormat="1" applyFill="1"/>
    <xf numFmtId="164" fontId="0" fillId="2" borderId="0" xfId="1" applyNumberFormat="1" applyFont="1" applyFill="1"/>
    <xf numFmtId="164" fontId="0" fillId="2" borderId="0" xfId="0" applyNumberFormat="1" applyFill="1"/>
    <xf numFmtId="3" fontId="0" fillId="11" borderId="2" xfId="0" applyNumberFormat="1" applyFill="1" applyBorder="1"/>
    <xf numFmtId="3" fontId="0" fillId="11" borderId="4" xfId="0" applyNumberFormat="1" applyFill="1" applyBorder="1"/>
    <xf numFmtId="3" fontId="0" fillId="23" borderId="0" xfId="0" applyNumberFormat="1" applyFill="1"/>
    <xf numFmtId="0" fontId="0" fillId="11" borderId="0" xfId="0" applyFill="1"/>
    <xf numFmtId="3" fontId="0" fillId="11" borderId="0" xfId="0" applyNumberFormat="1" applyFill="1"/>
    <xf numFmtId="3" fontId="0" fillId="11" borderId="9" xfId="0" applyNumberFormat="1" applyFill="1" applyBorder="1"/>
    <xf numFmtId="0" fontId="0" fillId="12" borderId="0" xfId="0" applyFill="1"/>
    <xf numFmtId="3" fontId="0" fillId="12" borderId="0" xfId="0" applyNumberFormat="1" applyFill="1"/>
    <xf numFmtId="3" fontId="0" fillId="12" borderId="9" xfId="0" applyNumberFormat="1" applyFill="1" applyBorder="1"/>
    <xf numFmtId="3" fontId="0" fillId="4" borderId="0" xfId="0" applyNumberFormat="1" applyFill="1"/>
    <xf numFmtId="0" fontId="2" fillId="8" borderId="0" xfId="0" applyFont="1" applyFill="1" applyAlignment="1">
      <alignment horizontal="left" vertical="center"/>
    </xf>
    <xf numFmtId="0" fontId="0" fillId="9" borderId="7" xfId="0" applyFill="1" applyBorder="1" applyAlignment="1">
      <alignment vertical="center" wrapText="1"/>
    </xf>
    <xf numFmtId="0" fontId="0" fillId="9" borderId="7" xfId="0" applyFill="1" applyBorder="1" applyAlignment="1">
      <alignment horizontal="right" vertical="center" wrapText="1"/>
    </xf>
    <xf numFmtId="0" fontId="0" fillId="8" borderId="0" xfId="0" applyFill="1" applyAlignment="1">
      <alignment vertical="center" wrapText="1"/>
    </xf>
    <xf numFmtId="168" fontId="0" fillId="0" borderId="0" xfId="1" applyNumberFormat="1" applyFont="1"/>
    <xf numFmtId="0" fontId="3" fillId="16" borderId="0" xfId="0" applyFont="1" applyFill="1" applyAlignment="1">
      <alignment wrapText="1"/>
    </xf>
    <xf numFmtId="0" fontId="0" fillId="16" borderId="0" xfId="0" applyFill="1"/>
    <xf numFmtId="0" fontId="0" fillId="25" borderId="0" xfId="0" applyFill="1" applyAlignment="1">
      <alignment wrapText="1"/>
    </xf>
    <xf numFmtId="0" fontId="0" fillId="8" borderId="5" xfId="0" applyFill="1" applyBorder="1" applyAlignment="1">
      <alignment vertical="center"/>
    </xf>
    <xf numFmtId="164" fontId="0" fillId="8" borderId="7" xfId="1" applyNumberFormat="1" applyFont="1" applyFill="1" applyBorder="1" applyAlignment="1">
      <alignment vertical="center"/>
    </xf>
    <xf numFmtId="0" fontId="36" fillId="0" borderId="7" xfId="0" applyFont="1" applyBorder="1"/>
    <xf numFmtId="0" fontId="1" fillId="9" borderId="0" xfId="0" applyFont="1" applyFill="1" applyAlignment="1">
      <alignment horizontal="left" vertical="center"/>
    </xf>
    <xf numFmtId="0" fontId="7" fillId="0" borderId="0" xfId="0" applyFont="1" applyAlignment="1">
      <alignment horizontal="left"/>
    </xf>
    <xf numFmtId="164" fontId="7" fillId="0" borderId="0" xfId="0" applyNumberFormat="1" applyFont="1"/>
    <xf numFmtId="0" fontId="37" fillId="2" borderId="0" xfId="0" applyFont="1" applyFill="1"/>
    <xf numFmtId="0" fontId="26" fillId="2" borderId="0" xfId="3" applyFill="1"/>
    <xf numFmtId="0" fontId="2" fillId="9" borderId="7" xfId="0" applyFont="1" applyFill="1" applyBorder="1" applyAlignment="1">
      <alignment horizontal="left" vertical="center" wrapText="1"/>
    </xf>
    <xf numFmtId="0" fontId="9" fillId="9" borderId="6" xfId="0" applyFont="1" applyFill="1" applyBorder="1" applyAlignment="1">
      <alignment horizontal="left" vertical="center"/>
    </xf>
    <xf numFmtId="0" fontId="20" fillId="9" borderId="6" xfId="0" applyFont="1" applyFill="1" applyBorder="1" applyAlignment="1">
      <alignment horizontal="left" vertical="center"/>
    </xf>
    <xf numFmtId="0" fontId="0" fillId="9" borderId="7" xfId="0" applyFill="1" applyBorder="1" applyAlignment="1">
      <alignment horizontal="left" vertical="center" wrapText="1"/>
    </xf>
    <xf numFmtId="0" fontId="20" fillId="9" borderId="8" xfId="0" applyFont="1" applyFill="1" applyBorder="1" applyAlignment="1">
      <alignment horizontal="center" vertical="center" wrapText="1"/>
    </xf>
    <xf numFmtId="3" fontId="20" fillId="9" borderId="8" xfId="0" applyNumberFormat="1" applyFont="1" applyFill="1" applyBorder="1" applyAlignment="1">
      <alignment horizontal="center" vertical="center" wrapText="1"/>
    </xf>
    <xf numFmtId="49" fontId="20" fillId="9" borderId="7" xfId="0" applyNumberFormat="1" applyFont="1" applyFill="1" applyBorder="1" applyAlignment="1">
      <alignment horizontal="left" vertical="center"/>
    </xf>
    <xf numFmtId="0" fontId="20" fillId="9" borderId="7" xfId="0" applyFont="1" applyFill="1" applyBorder="1" applyAlignment="1">
      <alignment horizontal="left" vertical="center"/>
    </xf>
    <xf numFmtId="0" fontId="21" fillId="9" borderId="7" xfId="0" applyFont="1" applyFill="1" applyBorder="1" applyAlignment="1">
      <alignment horizontal="center" vertical="center"/>
    </xf>
    <xf numFmtId="0" fontId="27" fillId="9" borderId="6" xfId="0" applyFont="1" applyFill="1" applyBorder="1" applyAlignment="1">
      <alignment horizontal="center" vertical="center"/>
    </xf>
    <xf numFmtId="0" fontId="9" fillId="24" borderId="0" xfId="0" applyFont="1" applyFill="1" applyAlignment="1">
      <alignment horizontal="center" vertical="center"/>
    </xf>
    <xf numFmtId="0" fontId="9" fillId="16" borderId="0" xfId="0" applyFont="1" applyFill="1" applyAlignment="1">
      <alignment horizontal="center" vertical="center"/>
    </xf>
    <xf numFmtId="0" fontId="20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15" borderId="0" xfId="0" applyFill="1" applyAlignment="1">
      <alignment horizontal="center" vertical="center" wrapText="1"/>
    </xf>
    <xf numFmtId="0" fontId="0" fillId="9" borderId="0" xfId="0" applyFill="1" applyAlignment="1">
      <alignment horizontal="center" wrapText="1"/>
    </xf>
    <xf numFmtId="0" fontId="38" fillId="9" borderId="7" xfId="0" applyFont="1" applyFill="1" applyBorder="1" applyAlignment="1">
      <alignment horizontal="left" vertical="center"/>
    </xf>
    <xf numFmtId="3" fontId="38" fillId="9" borderId="7" xfId="0" applyNumberFormat="1" applyFont="1" applyFill="1" applyBorder="1" applyAlignment="1">
      <alignment vertical="center"/>
    </xf>
    <xf numFmtId="0" fontId="0" fillId="0" borderId="0" xfId="0" applyFill="1" applyAlignment="1">
      <alignment wrapText="1"/>
    </xf>
    <xf numFmtId="0" fontId="0" fillId="0" borderId="0" xfId="0" applyNumberFormat="1"/>
    <xf numFmtId="0" fontId="39" fillId="9" borderId="5" xfId="0" applyFont="1" applyFill="1" applyBorder="1" applyAlignment="1">
      <alignment vertical="center"/>
    </xf>
  </cellXfs>
  <cellStyles count="4">
    <cellStyle name="Hyperkobling" xfId="3" builtinId="8"/>
    <cellStyle name="Komma" xfId="1" builtinId="3"/>
    <cellStyle name="Normal" xfId="0" builtinId="0"/>
    <cellStyle name="Prosent" xfId="2" builtinId="5"/>
  </cellStyles>
  <dxfs count="27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theme="0"/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3" formatCode="#,##0"/>
      <fill>
        <patternFill patternType="solid">
          <fgColor theme="4"/>
          <bgColor theme="4"/>
        </patternFill>
      </fill>
    </dxf>
    <dxf>
      <numFmt numFmtId="14" formatCode="0.00\ %"/>
    </dxf>
    <dxf>
      <alignment wrapText="1"/>
    </dxf>
    <dxf>
      <alignment wrapText="1"/>
    </dxf>
    <dxf>
      <numFmt numFmtId="164" formatCode="_-* #,##0_-;\-* #,##0_-;_-* &quot;-&quot;??_-;_-@_-"/>
    </dxf>
    <dxf>
      <alignment wrapText="1"/>
    </dxf>
    <dxf>
      <alignment wrapText="1"/>
    </dxf>
    <dxf>
      <alignment wrapText="1"/>
    </dxf>
    <dxf>
      <numFmt numFmtId="13" formatCode="0\ %"/>
    </dxf>
    <dxf>
      <font>
        <color auto="1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3" formatCode="0\ %"/>
    </dxf>
    <dxf>
      <numFmt numFmtId="14" formatCode="0.00\ %"/>
    </dxf>
    <dxf>
      <numFmt numFmtId="1" formatCode="0"/>
    </dxf>
    <dxf>
      <font>
        <color auto="1"/>
      </font>
    </dxf>
    <dxf>
      <numFmt numFmtId="165" formatCode="0.0\ %"/>
    </dxf>
    <dxf>
      <numFmt numFmtId="14" formatCode="0.00\ 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wrapText="1"/>
    </dxf>
    <dxf>
      <fill>
        <patternFill patternType="solid">
          <bgColor theme="7" tint="0.39997558519241921"/>
        </patternFill>
      </fill>
    </dxf>
    <dxf>
      <alignment wrapText="1"/>
    </dxf>
    <dxf>
      <alignment wrapText="1"/>
    </dxf>
    <dxf>
      <alignment wrapText="1"/>
    </dxf>
    <dxf>
      <numFmt numFmtId="14" formatCode="0.00\ %"/>
    </dxf>
    <dxf>
      <alignment wrapText="1"/>
    </dxf>
    <dxf>
      <alignment wrapText="1"/>
    </dxf>
    <dxf>
      <numFmt numFmtId="164" formatCode="_-* #,##0_-;\-* #,##0_-;_-* &quot;-&quot;??_-;_-@_-"/>
    </dxf>
    <dxf>
      <alignment wrapText="1"/>
    </dxf>
    <dxf>
      <alignment wrapText="1"/>
    </dxf>
    <dxf>
      <alignment wrapText="1"/>
    </dxf>
    <dxf>
      <numFmt numFmtId="13" formatCode="0\ %"/>
    </dxf>
    <dxf>
      <font>
        <color auto="1"/>
      </font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wrapText="1"/>
    </dxf>
    <dxf>
      <fill>
        <patternFill patternType="solid">
          <bgColor theme="7" tint="0.39997558519241921"/>
        </patternFill>
      </fill>
    </dxf>
    <dxf>
      <numFmt numFmtId="13" formatCode="0\ %"/>
    </dxf>
    <dxf>
      <alignment wrapText="1"/>
    </dxf>
    <dxf>
      <alignment wrapText="1"/>
    </dxf>
    <dxf>
      <alignment wrapText="1"/>
    </dxf>
    <dxf>
      <numFmt numFmtId="165" formatCode="0.0\ %"/>
    </dxf>
    <dxf>
      <numFmt numFmtId="14" formatCode="0.00\ 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wrapText="1"/>
    </dxf>
    <dxf>
      <fill>
        <patternFill patternType="solid">
          <bgColor theme="7" tint="0.39997558519241921"/>
        </patternFill>
      </fill>
    </dxf>
    <dxf>
      <numFmt numFmtId="13" formatCode="0\ %"/>
    </dxf>
    <dxf>
      <alignment wrapText="1"/>
    </dxf>
    <dxf>
      <alignment wrapText="1"/>
    </dxf>
    <dxf>
      <alignment wrapText="1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wrapText="1"/>
    </dxf>
    <dxf>
      <fill>
        <patternFill patternType="solid">
          <bgColor theme="7" tint="0.39997558519241921"/>
        </patternFill>
      </fill>
    </dxf>
    <dxf>
      <numFmt numFmtId="13" formatCode="0\ %"/>
    </dxf>
    <dxf>
      <alignment wrapText="1"/>
    </dxf>
    <dxf>
      <alignment wrapText="1"/>
    </dxf>
    <dxf>
      <alignment wrapText="1"/>
    </dxf>
    <dxf>
      <fill>
        <patternFill patternType="solid">
          <bgColor theme="5" tint="0.39997558519241921"/>
        </patternFill>
      </fill>
    </dxf>
    <dxf>
      <alignment wrapText="1"/>
    </dxf>
    <dxf>
      <alignment wrapText="1"/>
    </dxf>
    <dxf>
      <numFmt numFmtId="164" formatCode="_-* #,##0_-;\-* #,##0_-;_-* &quot;-&quot;??_-;_-@_-"/>
    </dxf>
    <dxf>
      <numFmt numFmtId="0" formatCode="General"/>
    </dxf>
    <dxf>
      <alignment wrapText="1"/>
    </dxf>
    <dxf>
      <alignment wrapText="1"/>
    </dxf>
    <dxf>
      <alignment wrapText="1"/>
    </dxf>
    <dxf>
      <numFmt numFmtId="13" formatCode="0\ %"/>
    </dxf>
    <dxf>
      <font>
        <color auto="1"/>
      </font>
    </dxf>
    <dxf>
      <alignment wrapText="1"/>
    </dxf>
    <dxf>
      <alignment wrapText="1"/>
    </dxf>
    <dxf>
      <numFmt numFmtId="164" formatCode="_-* #,##0_-;\-* #,##0_-;_-* &quot;-&quot;??_-;_-@_-"/>
    </dxf>
    <dxf>
      <numFmt numFmtId="0" formatCode="General"/>
    </dxf>
    <dxf>
      <alignment wrapText="1"/>
    </dxf>
    <dxf>
      <alignment wrapText="1"/>
    </dxf>
    <dxf>
      <alignment wrapText="1"/>
    </dxf>
    <dxf>
      <numFmt numFmtId="13" formatCode="0\ %"/>
    </dxf>
    <dxf>
      <font>
        <color auto="1"/>
      </font>
    </dxf>
    <dxf>
      <alignment wrapText="1"/>
    </dxf>
    <dxf>
      <alignment wrapText="1"/>
    </dxf>
    <dxf>
      <numFmt numFmtId="164" formatCode="_-* #,##0_-;\-* #,##0_-;_-* &quot;-&quot;??_-;_-@_-"/>
    </dxf>
    <dxf>
      <numFmt numFmtId="0" formatCode="General"/>
    </dxf>
    <dxf>
      <alignment wrapText="1"/>
    </dxf>
    <dxf>
      <alignment wrapText="1"/>
    </dxf>
    <dxf>
      <alignment wrapText="1"/>
    </dxf>
    <dxf>
      <numFmt numFmtId="13" formatCode="0\ %"/>
    </dxf>
    <dxf>
      <font>
        <color auto="1"/>
      </font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numFmt numFmtId="13" formatCode="0\ %"/>
    </dxf>
    <dxf>
      <numFmt numFmtId="14" formatCode="0.00\ %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numFmt numFmtId="13" formatCode="0\ %"/>
    </dxf>
    <dxf>
      <numFmt numFmtId="14" formatCode="0.00\ %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numFmt numFmtId="13" formatCode="0\ %"/>
    </dxf>
    <dxf>
      <numFmt numFmtId="14" formatCode="0.00\ %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3" formatCode="0\ %"/>
    </dxf>
    <dxf>
      <numFmt numFmtId="14" formatCode="0.00\ %"/>
    </dxf>
    <dxf>
      <alignment wrapText="1"/>
    </dxf>
    <dxf>
      <alignment wrapText="1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numFmt numFmtId="13" formatCode="0\ %"/>
    </dxf>
    <dxf>
      <numFmt numFmtId="14" formatCode="0.00\ %"/>
    </dxf>
    <dxf>
      <alignment wrapText="1"/>
    </dxf>
    <dxf>
      <alignment wrapText="1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wrapText="1"/>
    </dxf>
    <dxf>
      <alignment wrapText="1"/>
    </dxf>
    <dxf>
      <numFmt numFmtId="13" formatCode="0\ %"/>
    </dxf>
    <dxf>
      <numFmt numFmtId="14" formatCode="0.00\ %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wrapText="1"/>
    </dxf>
    <dxf>
      <alignment wrapText="1"/>
    </dxf>
    <dxf>
      <numFmt numFmtId="13" formatCode="0\ %"/>
    </dxf>
    <dxf>
      <numFmt numFmtId="14" formatCode="0.00\ %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wrapText="1"/>
    </dxf>
    <dxf>
      <alignment wrapText="1"/>
    </dxf>
    <dxf>
      <numFmt numFmtId="13" formatCode="0\ %"/>
    </dxf>
    <dxf>
      <numFmt numFmtId="14" formatCode="0.00\ %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wrapText="1"/>
    </dxf>
    <dxf>
      <alignment wrapText="1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wrapText="1"/>
    </dxf>
    <dxf>
      <alignment wrapText="1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wrapText="1"/>
    </dxf>
    <dxf>
      <alignment wrapText="1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numFmt numFmtId="1" formatCode="0"/>
    </dxf>
    <dxf>
      <numFmt numFmtId="1" formatCode="0"/>
    </dxf>
    <dxf>
      <numFmt numFmtId="1" formatCode="0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font>
        <b/>
      </font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1" defaultTableStyle="TableStyleMedium2" defaultPivotStyle="PivotStyleLight16">
    <tableStyle name="Invisible" pivot="0" table="0" count="0" xr9:uid="{1200CD04-4ABE-4473-A5F7-90B2AFF452C8}"/>
  </tableStyles>
  <colors>
    <mruColors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pivotCacheDefinition" Target="pivotCache/pivotCacheDefinition9.xml"/><Relationship Id="rId117" Type="http://schemas.openxmlformats.org/officeDocument/2006/relationships/customXml" Target="../customXml/item41.xml"/><Relationship Id="rId21" Type="http://schemas.openxmlformats.org/officeDocument/2006/relationships/pivotCacheDefinition" Target="pivotCache/pivotCacheDefinition4.xml"/><Relationship Id="rId42" Type="http://schemas.openxmlformats.org/officeDocument/2006/relationships/pivotCacheDefinition" Target="pivotCache/pivotCacheDefinition25.xml"/><Relationship Id="rId47" Type="http://schemas.openxmlformats.org/officeDocument/2006/relationships/pivotCacheDefinition" Target="pivotCache/pivotCacheDefinition30.xml"/><Relationship Id="rId63" Type="http://schemas.microsoft.com/office/2007/relationships/slicerCache" Target="slicerCaches/slicerCache5.xml"/><Relationship Id="rId68" Type="http://schemas.microsoft.com/office/2007/relationships/slicerCache" Target="slicerCaches/slicerCache10.xml"/><Relationship Id="rId84" Type="http://schemas.openxmlformats.org/officeDocument/2006/relationships/customXml" Target="../customXml/item8.xml"/><Relationship Id="rId89" Type="http://schemas.openxmlformats.org/officeDocument/2006/relationships/customXml" Target="../customXml/item13.xml"/><Relationship Id="rId112" Type="http://schemas.openxmlformats.org/officeDocument/2006/relationships/customXml" Target="../customXml/item36.xml"/><Relationship Id="rId16" Type="http://schemas.openxmlformats.org/officeDocument/2006/relationships/worksheet" Target="worksheets/sheet16.xml"/><Relationship Id="rId107" Type="http://schemas.openxmlformats.org/officeDocument/2006/relationships/customXml" Target="../customXml/item31.xml"/><Relationship Id="rId11" Type="http://schemas.openxmlformats.org/officeDocument/2006/relationships/worksheet" Target="worksheets/sheet11.xml"/><Relationship Id="rId32" Type="http://schemas.openxmlformats.org/officeDocument/2006/relationships/pivotCacheDefinition" Target="pivotCache/pivotCacheDefinition15.xml"/><Relationship Id="rId37" Type="http://schemas.openxmlformats.org/officeDocument/2006/relationships/pivotCacheDefinition" Target="pivotCache/pivotCacheDefinition20.xml"/><Relationship Id="rId53" Type="http://schemas.openxmlformats.org/officeDocument/2006/relationships/pivotCacheDefinition" Target="pivotCache/pivotCacheDefinition36.xml"/><Relationship Id="rId58" Type="http://schemas.openxmlformats.org/officeDocument/2006/relationships/pivotCacheDefinition" Target="pivotCache/pivotCacheDefinition41.xml"/><Relationship Id="rId74" Type="http://schemas.openxmlformats.org/officeDocument/2006/relationships/sheetMetadata" Target="metadata.xml"/><Relationship Id="rId79" Type="http://schemas.openxmlformats.org/officeDocument/2006/relationships/customXml" Target="../customXml/item3.xml"/><Relationship Id="rId102" Type="http://schemas.openxmlformats.org/officeDocument/2006/relationships/customXml" Target="../customXml/item26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14.xml"/><Relationship Id="rId95" Type="http://schemas.openxmlformats.org/officeDocument/2006/relationships/customXml" Target="../customXml/item19.xml"/><Relationship Id="rId22" Type="http://schemas.openxmlformats.org/officeDocument/2006/relationships/pivotCacheDefinition" Target="pivotCache/pivotCacheDefinition5.xml"/><Relationship Id="rId27" Type="http://schemas.openxmlformats.org/officeDocument/2006/relationships/pivotCacheDefinition" Target="pivotCache/pivotCacheDefinition10.xml"/><Relationship Id="rId43" Type="http://schemas.openxmlformats.org/officeDocument/2006/relationships/pivotCacheDefinition" Target="pivotCache/pivotCacheDefinition26.xml"/><Relationship Id="rId48" Type="http://schemas.openxmlformats.org/officeDocument/2006/relationships/pivotCacheDefinition" Target="pivotCache/pivotCacheDefinition31.xml"/><Relationship Id="rId64" Type="http://schemas.microsoft.com/office/2007/relationships/slicerCache" Target="slicerCaches/slicerCache6.xml"/><Relationship Id="rId69" Type="http://schemas.microsoft.com/office/2007/relationships/slicerCache" Target="slicerCaches/slicerCache11.xml"/><Relationship Id="rId113" Type="http://schemas.openxmlformats.org/officeDocument/2006/relationships/customXml" Target="../customXml/item37.xml"/><Relationship Id="rId118" Type="http://schemas.openxmlformats.org/officeDocument/2006/relationships/customXml" Target="../customXml/item42.xml"/><Relationship Id="rId80" Type="http://schemas.openxmlformats.org/officeDocument/2006/relationships/customXml" Target="../customXml/item4.xml"/><Relationship Id="rId85" Type="http://schemas.openxmlformats.org/officeDocument/2006/relationships/customXml" Target="../customXml/item9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pivotCacheDefinition" Target="pivotCache/pivotCacheDefinition16.xml"/><Relationship Id="rId38" Type="http://schemas.openxmlformats.org/officeDocument/2006/relationships/pivotCacheDefinition" Target="pivotCache/pivotCacheDefinition21.xml"/><Relationship Id="rId59" Type="http://schemas.microsoft.com/office/2007/relationships/slicerCache" Target="slicerCaches/slicerCache1.xml"/><Relationship Id="rId103" Type="http://schemas.openxmlformats.org/officeDocument/2006/relationships/customXml" Target="../customXml/item27.xml"/><Relationship Id="rId108" Type="http://schemas.openxmlformats.org/officeDocument/2006/relationships/customXml" Target="../customXml/item32.xml"/><Relationship Id="rId54" Type="http://schemas.openxmlformats.org/officeDocument/2006/relationships/pivotCacheDefinition" Target="pivotCache/pivotCacheDefinition37.xml"/><Relationship Id="rId70" Type="http://schemas.openxmlformats.org/officeDocument/2006/relationships/theme" Target="theme/theme1.xml"/><Relationship Id="rId75" Type="http://schemas.openxmlformats.org/officeDocument/2006/relationships/powerPivotData" Target="model/item.data"/><Relationship Id="rId91" Type="http://schemas.openxmlformats.org/officeDocument/2006/relationships/customXml" Target="../customXml/item15.xml"/><Relationship Id="rId96" Type="http://schemas.openxmlformats.org/officeDocument/2006/relationships/customXml" Target="../customXml/item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pivotCacheDefinition" Target="pivotCache/pivotCacheDefinition6.xml"/><Relationship Id="rId28" Type="http://schemas.openxmlformats.org/officeDocument/2006/relationships/pivotCacheDefinition" Target="pivotCache/pivotCacheDefinition11.xml"/><Relationship Id="rId49" Type="http://schemas.openxmlformats.org/officeDocument/2006/relationships/pivotCacheDefinition" Target="pivotCache/pivotCacheDefinition32.xml"/><Relationship Id="rId114" Type="http://schemas.openxmlformats.org/officeDocument/2006/relationships/customXml" Target="../customXml/item38.xml"/><Relationship Id="rId119" Type="http://schemas.openxmlformats.org/officeDocument/2006/relationships/customXml" Target="../customXml/item43.xml"/><Relationship Id="rId10" Type="http://schemas.openxmlformats.org/officeDocument/2006/relationships/worksheet" Target="worksheets/sheet10.xml"/><Relationship Id="rId31" Type="http://schemas.openxmlformats.org/officeDocument/2006/relationships/pivotCacheDefinition" Target="pivotCache/pivotCacheDefinition14.xml"/><Relationship Id="rId44" Type="http://schemas.openxmlformats.org/officeDocument/2006/relationships/pivotCacheDefinition" Target="pivotCache/pivotCacheDefinition27.xml"/><Relationship Id="rId52" Type="http://schemas.openxmlformats.org/officeDocument/2006/relationships/pivotCacheDefinition" Target="pivotCache/pivotCacheDefinition35.xml"/><Relationship Id="rId60" Type="http://schemas.microsoft.com/office/2007/relationships/slicerCache" Target="slicerCaches/slicerCache2.xml"/><Relationship Id="rId65" Type="http://schemas.microsoft.com/office/2007/relationships/slicerCache" Target="slicerCaches/slicerCache7.xml"/><Relationship Id="rId73" Type="http://schemas.openxmlformats.org/officeDocument/2006/relationships/sharedStrings" Target="sharedStrings.xml"/><Relationship Id="rId78" Type="http://schemas.openxmlformats.org/officeDocument/2006/relationships/customXml" Target="../customXml/item2.xml"/><Relationship Id="rId81" Type="http://schemas.openxmlformats.org/officeDocument/2006/relationships/customXml" Target="../customXml/item5.xml"/><Relationship Id="rId86" Type="http://schemas.openxmlformats.org/officeDocument/2006/relationships/customXml" Target="../customXml/item10.xml"/><Relationship Id="rId94" Type="http://schemas.openxmlformats.org/officeDocument/2006/relationships/customXml" Target="../customXml/item18.xml"/><Relationship Id="rId99" Type="http://schemas.openxmlformats.org/officeDocument/2006/relationships/customXml" Target="../customXml/item23.xml"/><Relationship Id="rId101" Type="http://schemas.openxmlformats.org/officeDocument/2006/relationships/customXml" Target="../customXml/item2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9" Type="http://schemas.openxmlformats.org/officeDocument/2006/relationships/pivotCacheDefinition" Target="pivotCache/pivotCacheDefinition22.xml"/><Relationship Id="rId109" Type="http://schemas.openxmlformats.org/officeDocument/2006/relationships/customXml" Target="../customXml/item33.xml"/><Relationship Id="rId34" Type="http://schemas.openxmlformats.org/officeDocument/2006/relationships/pivotCacheDefinition" Target="pivotCache/pivotCacheDefinition17.xml"/><Relationship Id="rId50" Type="http://schemas.openxmlformats.org/officeDocument/2006/relationships/pivotCacheDefinition" Target="pivotCache/pivotCacheDefinition33.xml"/><Relationship Id="rId55" Type="http://schemas.openxmlformats.org/officeDocument/2006/relationships/pivotCacheDefinition" Target="pivotCache/pivotCacheDefinition38.xml"/><Relationship Id="rId76" Type="http://schemas.openxmlformats.org/officeDocument/2006/relationships/calcChain" Target="calcChain.xml"/><Relationship Id="rId97" Type="http://schemas.openxmlformats.org/officeDocument/2006/relationships/customXml" Target="../customXml/item21.xml"/><Relationship Id="rId104" Type="http://schemas.openxmlformats.org/officeDocument/2006/relationships/customXml" Target="../customXml/item28.xml"/><Relationship Id="rId7" Type="http://schemas.openxmlformats.org/officeDocument/2006/relationships/worksheet" Target="worksheets/sheet7.xml"/><Relationship Id="rId71" Type="http://schemas.openxmlformats.org/officeDocument/2006/relationships/connections" Target="connections.xml"/><Relationship Id="rId92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29" Type="http://schemas.openxmlformats.org/officeDocument/2006/relationships/pivotCacheDefinition" Target="pivotCache/pivotCacheDefinition12.xml"/><Relationship Id="rId24" Type="http://schemas.openxmlformats.org/officeDocument/2006/relationships/pivotCacheDefinition" Target="pivotCache/pivotCacheDefinition7.xml"/><Relationship Id="rId40" Type="http://schemas.openxmlformats.org/officeDocument/2006/relationships/pivotCacheDefinition" Target="pivotCache/pivotCacheDefinition23.xml"/><Relationship Id="rId45" Type="http://schemas.openxmlformats.org/officeDocument/2006/relationships/pivotCacheDefinition" Target="pivotCache/pivotCacheDefinition28.xml"/><Relationship Id="rId66" Type="http://schemas.microsoft.com/office/2007/relationships/slicerCache" Target="slicerCaches/slicerCache8.xml"/><Relationship Id="rId87" Type="http://schemas.openxmlformats.org/officeDocument/2006/relationships/customXml" Target="../customXml/item11.xml"/><Relationship Id="rId110" Type="http://schemas.openxmlformats.org/officeDocument/2006/relationships/customXml" Target="../customXml/item34.xml"/><Relationship Id="rId115" Type="http://schemas.openxmlformats.org/officeDocument/2006/relationships/customXml" Target="../customXml/item39.xml"/><Relationship Id="rId61" Type="http://schemas.microsoft.com/office/2007/relationships/slicerCache" Target="slicerCaches/slicerCache3.xml"/><Relationship Id="rId82" Type="http://schemas.openxmlformats.org/officeDocument/2006/relationships/customXml" Target="../customXml/item6.xml"/><Relationship Id="rId19" Type="http://schemas.openxmlformats.org/officeDocument/2006/relationships/pivotCacheDefinition" Target="pivotCache/pivotCacheDefinition2.xml"/><Relationship Id="rId14" Type="http://schemas.openxmlformats.org/officeDocument/2006/relationships/worksheet" Target="worksheets/sheet14.xml"/><Relationship Id="rId30" Type="http://schemas.openxmlformats.org/officeDocument/2006/relationships/pivotCacheDefinition" Target="pivotCache/pivotCacheDefinition13.xml"/><Relationship Id="rId35" Type="http://schemas.openxmlformats.org/officeDocument/2006/relationships/pivotCacheDefinition" Target="pivotCache/pivotCacheDefinition18.xml"/><Relationship Id="rId56" Type="http://schemas.openxmlformats.org/officeDocument/2006/relationships/pivotCacheDefinition" Target="pivotCache/pivotCacheDefinition39.xml"/><Relationship Id="rId77" Type="http://schemas.openxmlformats.org/officeDocument/2006/relationships/customXml" Target="../customXml/item1.xml"/><Relationship Id="rId100" Type="http://schemas.openxmlformats.org/officeDocument/2006/relationships/customXml" Target="../customXml/item24.xml"/><Relationship Id="rId105" Type="http://schemas.openxmlformats.org/officeDocument/2006/relationships/customXml" Target="../customXml/item29.xml"/><Relationship Id="rId8" Type="http://schemas.openxmlformats.org/officeDocument/2006/relationships/worksheet" Target="worksheets/sheet8.xml"/><Relationship Id="rId51" Type="http://schemas.openxmlformats.org/officeDocument/2006/relationships/pivotCacheDefinition" Target="pivotCache/pivotCacheDefinition34.xml"/><Relationship Id="rId72" Type="http://schemas.openxmlformats.org/officeDocument/2006/relationships/styles" Target="styles.xml"/><Relationship Id="rId93" Type="http://schemas.openxmlformats.org/officeDocument/2006/relationships/customXml" Target="../customXml/item17.xml"/><Relationship Id="rId98" Type="http://schemas.openxmlformats.org/officeDocument/2006/relationships/customXml" Target="../customXml/item22.xml"/><Relationship Id="rId3" Type="http://schemas.openxmlformats.org/officeDocument/2006/relationships/worksheet" Target="worksheets/sheet3.xml"/><Relationship Id="rId25" Type="http://schemas.openxmlformats.org/officeDocument/2006/relationships/pivotCacheDefinition" Target="pivotCache/pivotCacheDefinition8.xml"/><Relationship Id="rId46" Type="http://schemas.openxmlformats.org/officeDocument/2006/relationships/pivotCacheDefinition" Target="pivotCache/pivotCacheDefinition29.xml"/><Relationship Id="rId67" Type="http://schemas.microsoft.com/office/2007/relationships/slicerCache" Target="slicerCaches/slicerCache9.xml"/><Relationship Id="rId116" Type="http://schemas.openxmlformats.org/officeDocument/2006/relationships/customXml" Target="../customXml/item40.xml"/><Relationship Id="rId20" Type="http://schemas.openxmlformats.org/officeDocument/2006/relationships/pivotCacheDefinition" Target="pivotCache/pivotCacheDefinition3.xml"/><Relationship Id="rId41" Type="http://schemas.openxmlformats.org/officeDocument/2006/relationships/pivotCacheDefinition" Target="pivotCache/pivotCacheDefinition24.xml"/><Relationship Id="rId62" Type="http://schemas.microsoft.com/office/2007/relationships/slicerCache" Target="slicerCaches/slicerCache4.xml"/><Relationship Id="rId83" Type="http://schemas.openxmlformats.org/officeDocument/2006/relationships/customXml" Target="../customXml/item7.xml"/><Relationship Id="rId88" Type="http://schemas.openxmlformats.org/officeDocument/2006/relationships/customXml" Target="../customXml/item12.xml"/><Relationship Id="rId111" Type="http://schemas.openxmlformats.org/officeDocument/2006/relationships/customXml" Target="../customXml/item35.xml"/><Relationship Id="rId15" Type="http://schemas.openxmlformats.org/officeDocument/2006/relationships/worksheet" Target="worksheets/sheet15.xml"/><Relationship Id="rId36" Type="http://schemas.openxmlformats.org/officeDocument/2006/relationships/pivotCacheDefinition" Target="pivotCache/pivotCacheDefinition19.xml"/><Relationship Id="rId57" Type="http://schemas.openxmlformats.org/officeDocument/2006/relationships/pivotCacheDefinition" Target="pivotCache/pivotCacheDefinition40.xml"/><Relationship Id="rId106" Type="http://schemas.openxmlformats.org/officeDocument/2006/relationships/customXml" Target="../customXml/item30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[Melkeleveranser_Trøndelag_1995_2024.xlsx]PD Rang!Pivottabell13</c:name>
    <c:fmtId val="3"/>
  </c:pivotSource>
  <c:chart>
    <c:title>
      <c:tx>
        <c:strRef>
          <c:f>'PD Rang'!$E$2</c:f>
          <c:strCache>
            <c:ptCount val="1"/>
            <c:pt idx="0">
              <c:v>Antall melkeleverandører i Trøndelag i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7097633744855968E-2"/>
          <c:y val="7.5055705449406249E-2"/>
          <c:w val="0.95434269547325101"/>
          <c:h val="0.660106455224565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'PD Rang'!$E$2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'PD Rang'!$E$2</c:f>
              <c:strCache>
                <c:ptCount val="38"/>
                <c:pt idx="0">
                  <c:v>Meråker</c:v>
                </c:pt>
                <c:pt idx="1">
                  <c:v>Røyrvik</c:v>
                </c:pt>
                <c:pt idx="2">
                  <c:v>Frøya</c:v>
                </c:pt>
                <c:pt idx="3">
                  <c:v>Flatanger</c:v>
                </c:pt>
                <c:pt idx="4">
                  <c:v>Frosta</c:v>
                </c:pt>
                <c:pt idx="5">
                  <c:v>Namskogan</c:v>
                </c:pt>
                <c:pt idx="6">
                  <c:v>Malvik</c:v>
                </c:pt>
                <c:pt idx="7">
                  <c:v>Hitra</c:v>
                </c:pt>
                <c:pt idx="8">
                  <c:v>Skaun</c:v>
                </c:pt>
                <c:pt idx="9">
                  <c:v>Tydal</c:v>
                </c:pt>
                <c:pt idx="10">
                  <c:v>Lierne</c:v>
                </c:pt>
                <c:pt idx="11">
                  <c:v>Osen</c:v>
                </c:pt>
                <c:pt idx="12">
                  <c:v>Grong</c:v>
                </c:pt>
                <c:pt idx="13">
                  <c:v>Holtålen</c:v>
                </c:pt>
                <c:pt idx="14">
                  <c:v>Leka</c:v>
                </c:pt>
                <c:pt idx="15">
                  <c:v>Trondheim</c:v>
                </c:pt>
                <c:pt idx="16">
                  <c:v>Høylandet</c:v>
                </c:pt>
                <c:pt idx="17">
                  <c:v>Røros</c:v>
                </c:pt>
                <c:pt idx="18">
                  <c:v>Snåsa</c:v>
                </c:pt>
                <c:pt idx="19">
                  <c:v>Stjørdal</c:v>
                </c:pt>
                <c:pt idx="20">
                  <c:v>Selbu</c:v>
                </c:pt>
                <c:pt idx="21">
                  <c:v>Melhus</c:v>
                </c:pt>
                <c:pt idx="22">
                  <c:v>Ørland</c:v>
                </c:pt>
                <c:pt idx="23">
                  <c:v>Overhalla</c:v>
                </c:pt>
                <c:pt idx="24">
                  <c:v>Rindal</c:v>
                </c:pt>
                <c:pt idx="25">
                  <c:v>Rennebu</c:v>
                </c:pt>
                <c:pt idx="26">
                  <c:v>Åfjord</c:v>
                </c:pt>
                <c:pt idx="27">
                  <c:v>Oppdal</c:v>
                </c:pt>
                <c:pt idx="28">
                  <c:v>Heim</c:v>
                </c:pt>
                <c:pt idx="29">
                  <c:v>Inderøy</c:v>
                </c:pt>
                <c:pt idx="30">
                  <c:v>Verdal</c:v>
                </c:pt>
                <c:pt idx="31">
                  <c:v>Namsos</c:v>
                </c:pt>
                <c:pt idx="32">
                  <c:v>Midtre Gauldal</c:v>
                </c:pt>
                <c:pt idx="33">
                  <c:v>Nærøysund</c:v>
                </c:pt>
                <c:pt idx="34">
                  <c:v>Levanger</c:v>
                </c:pt>
                <c:pt idx="35">
                  <c:v>Indre Fosen</c:v>
                </c:pt>
                <c:pt idx="36">
                  <c:v>Orkland</c:v>
                </c:pt>
                <c:pt idx="37">
                  <c:v>Steinkjer</c:v>
                </c:pt>
              </c:strCache>
            </c:strRef>
          </c:cat>
          <c:val>
            <c:numRef>
              <c:f>'PD Rang'!$E$2</c:f>
              <c:numCache>
                <c:formatCode>_-* #\ ##0_-;\-* #\ ##0_-;_-* "-"??_-;_-@_-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12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15</c:v>
                </c:pt>
                <c:pt idx="15">
                  <c:v>15</c:v>
                </c:pt>
                <c:pt idx="16">
                  <c:v>19</c:v>
                </c:pt>
                <c:pt idx="17">
                  <c:v>24</c:v>
                </c:pt>
                <c:pt idx="18">
                  <c:v>28</c:v>
                </c:pt>
                <c:pt idx="19">
                  <c:v>28</c:v>
                </c:pt>
                <c:pt idx="20">
                  <c:v>31</c:v>
                </c:pt>
                <c:pt idx="21">
                  <c:v>33</c:v>
                </c:pt>
                <c:pt idx="22">
                  <c:v>35</c:v>
                </c:pt>
                <c:pt idx="23">
                  <c:v>36</c:v>
                </c:pt>
                <c:pt idx="24">
                  <c:v>38</c:v>
                </c:pt>
                <c:pt idx="25">
                  <c:v>39</c:v>
                </c:pt>
                <c:pt idx="26">
                  <c:v>41</c:v>
                </c:pt>
                <c:pt idx="27">
                  <c:v>41</c:v>
                </c:pt>
                <c:pt idx="28">
                  <c:v>42</c:v>
                </c:pt>
                <c:pt idx="29">
                  <c:v>42</c:v>
                </c:pt>
                <c:pt idx="30">
                  <c:v>45</c:v>
                </c:pt>
                <c:pt idx="31">
                  <c:v>54</c:v>
                </c:pt>
                <c:pt idx="32">
                  <c:v>63</c:v>
                </c:pt>
                <c:pt idx="33">
                  <c:v>63</c:v>
                </c:pt>
                <c:pt idx="34">
                  <c:v>65</c:v>
                </c:pt>
                <c:pt idx="35">
                  <c:v>70</c:v>
                </c:pt>
                <c:pt idx="36">
                  <c:v>90</c:v>
                </c:pt>
                <c:pt idx="37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E-4EAE-9D1B-03FE6EBC9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31335536"/>
        <c:axId val="1731334288"/>
      </c:barChart>
      <c:catAx>
        <c:axId val="173133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31334288"/>
        <c:crosses val="autoZero"/>
        <c:auto val="1"/>
        <c:lblAlgn val="ctr"/>
        <c:lblOffset val="100"/>
        <c:noMultiLvlLbl val="0"/>
      </c:catAx>
      <c:valAx>
        <c:axId val="173133428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aseline="0"/>
                  <a:t>antall</a:t>
                </a:r>
              </a:p>
            </c:rich>
          </c:tx>
          <c:layout>
            <c:manualLayout>
              <c:xMode val="edge"/>
              <c:yMode val="edge"/>
              <c:x val="6.98045267489713E-4"/>
              <c:y val="0.343773448773448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crossAx val="173133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[Melkeleveranser_Trøndelag_1995_2024.xlsx]D regionene!Pivottabell4</c:name>
    <c:fmtId val="21"/>
  </c:pivotSource>
  <c:chart>
    <c:title>
      <c:tx>
        <c:strRef>
          <c:f>'D regionene'!$B$5</c:f>
          <c:strCache>
            <c:ptCount val="1"/>
            <c:pt idx="0">
              <c:v>Endring i antall melkeleverandører i Trøndelag regionvis 1995 - 2024 i prosent (1995 = 0 %)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8.368200836820083E-3"/>
              <c:y val="-6.091371640463761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0"/>
              <c:y val="3.609701712867414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831847212398457"/>
          <c:y val="0.11438867438867439"/>
          <c:w val="0.81763955237812846"/>
          <c:h val="0.74573556683792908"/>
        </c:manualLayout>
      </c:layout>
      <c:lineChart>
        <c:grouping val="standard"/>
        <c:varyColors val="0"/>
        <c:ser>
          <c:idx val="0"/>
          <c:order val="0"/>
          <c:tx>
            <c:strRef>
              <c:f>'D regionene'!$B$5</c:f>
              <c:strCache>
                <c:ptCount val="1"/>
                <c:pt idx="0">
                  <c:v>Fosenregionen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 regionene'!$B$5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regionene'!$B$5</c:f>
              <c:numCache>
                <c:formatCode>0%</c:formatCode>
                <c:ptCount val="30"/>
                <c:pt idx="1">
                  <c:v>-7.9185520361990946E-3</c:v>
                </c:pt>
                <c:pt idx="2">
                  <c:v>-1.9230769230769232E-2</c:v>
                </c:pt>
                <c:pt idx="3">
                  <c:v>-6.2217194570135748E-2</c:v>
                </c:pt>
                <c:pt idx="4">
                  <c:v>-0.11877828054298642</c:v>
                </c:pt>
                <c:pt idx="5">
                  <c:v>-0.15158371040723981</c:v>
                </c:pt>
                <c:pt idx="6">
                  <c:v>-0.25339366515837103</c:v>
                </c:pt>
                <c:pt idx="7">
                  <c:v>-0.29524886877828055</c:v>
                </c:pt>
                <c:pt idx="8">
                  <c:v>-0.33257918552036198</c:v>
                </c:pt>
                <c:pt idx="9">
                  <c:v>-0.37104072398190047</c:v>
                </c:pt>
                <c:pt idx="10">
                  <c:v>-0.40271493212669685</c:v>
                </c:pt>
                <c:pt idx="11">
                  <c:v>-0.4490950226244344</c:v>
                </c:pt>
                <c:pt idx="12">
                  <c:v>-0.50339366515837103</c:v>
                </c:pt>
                <c:pt idx="13">
                  <c:v>-0.53959276018099545</c:v>
                </c:pt>
                <c:pt idx="14">
                  <c:v>-0.58257918552036203</c:v>
                </c:pt>
                <c:pt idx="15">
                  <c:v>-0.63122171945701355</c:v>
                </c:pt>
                <c:pt idx="16">
                  <c:v>-0.64479638009049778</c:v>
                </c:pt>
                <c:pt idx="17">
                  <c:v>-0.66515837104072395</c:v>
                </c:pt>
                <c:pt idx="18">
                  <c:v>-0.69230769230769229</c:v>
                </c:pt>
                <c:pt idx="19">
                  <c:v>-0.70814479638009054</c:v>
                </c:pt>
                <c:pt idx="20">
                  <c:v>-0.72058823529411764</c:v>
                </c:pt>
                <c:pt idx="21">
                  <c:v>-0.73190045248868774</c:v>
                </c:pt>
                <c:pt idx="22">
                  <c:v>-0.7386877828054299</c:v>
                </c:pt>
                <c:pt idx="23">
                  <c:v>-0.75339366515837103</c:v>
                </c:pt>
                <c:pt idx="24">
                  <c:v>-0.76583710407239824</c:v>
                </c:pt>
                <c:pt idx="25">
                  <c:v>-0.77941176470588236</c:v>
                </c:pt>
                <c:pt idx="26">
                  <c:v>-0.78733031674208143</c:v>
                </c:pt>
                <c:pt idx="27">
                  <c:v>-0.79751131221719462</c:v>
                </c:pt>
                <c:pt idx="28">
                  <c:v>-0.80769230769230771</c:v>
                </c:pt>
                <c:pt idx="29">
                  <c:v>-0.8190045248868778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A-49CE-99A2-EC839344B415}"/>
            </c:ext>
          </c:extLst>
        </c:ser>
        <c:ser>
          <c:idx val="1"/>
          <c:order val="1"/>
          <c:tx>
            <c:strRef>
              <c:f>'D regionene'!$B$5</c:f>
              <c:strCache>
                <c:ptCount val="1"/>
                <c:pt idx="0">
                  <c:v>Inn-Trøndelag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 regionene'!$B$5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regionene'!$B$5</c:f>
              <c:numCache>
                <c:formatCode>0%</c:formatCode>
                <c:ptCount val="30"/>
                <c:pt idx="1">
                  <c:v>-2.5773195876288659E-3</c:v>
                </c:pt>
                <c:pt idx="2">
                  <c:v>-6.8728522336769758E-3</c:v>
                </c:pt>
                <c:pt idx="3">
                  <c:v>-2.147766323024055E-2</c:v>
                </c:pt>
                <c:pt idx="4">
                  <c:v>-5.3264604810996562E-2</c:v>
                </c:pt>
                <c:pt idx="5">
                  <c:v>-9.0206185567010308E-2</c:v>
                </c:pt>
                <c:pt idx="6">
                  <c:v>-0.16065292096219932</c:v>
                </c:pt>
                <c:pt idx="7">
                  <c:v>-0.21649484536082475</c:v>
                </c:pt>
                <c:pt idx="8">
                  <c:v>-0.26890034364261167</c:v>
                </c:pt>
                <c:pt idx="9">
                  <c:v>-0.29381443298969073</c:v>
                </c:pt>
                <c:pt idx="10">
                  <c:v>-0.32302405498281789</c:v>
                </c:pt>
                <c:pt idx="11">
                  <c:v>-0.36855670103092786</c:v>
                </c:pt>
                <c:pt idx="12">
                  <c:v>-0.42010309278350516</c:v>
                </c:pt>
                <c:pt idx="13">
                  <c:v>-0.45532646048109965</c:v>
                </c:pt>
                <c:pt idx="14">
                  <c:v>-0.50687285223367695</c:v>
                </c:pt>
                <c:pt idx="15">
                  <c:v>-0.53951890034364258</c:v>
                </c:pt>
                <c:pt idx="16">
                  <c:v>-0.5446735395189003</c:v>
                </c:pt>
                <c:pt idx="17">
                  <c:v>-0.56443298969072164</c:v>
                </c:pt>
                <c:pt idx="18">
                  <c:v>-0.57989690721649489</c:v>
                </c:pt>
                <c:pt idx="19">
                  <c:v>-0.60223367697594499</c:v>
                </c:pt>
                <c:pt idx="20">
                  <c:v>-0.63831615120274909</c:v>
                </c:pt>
                <c:pt idx="21">
                  <c:v>-0.64862542955326463</c:v>
                </c:pt>
                <c:pt idx="22">
                  <c:v>-0.6563573883161512</c:v>
                </c:pt>
                <c:pt idx="23">
                  <c:v>-0.66408934707903777</c:v>
                </c:pt>
                <c:pt idx="24">
                  <c:v>-0.68041237113402064</c:v>
                </c:pt>
                <c:pt idx="25">
                  <c:v>-0.69931271477663226</c:v>
                </c:pt>
                <c:pt idx="26">
                  <c:v>-0.71391752577319589</c:v>
                </c:pt>
                <c:pt idx="27">
                  <c:v>-0.72079037800687284</c:v>
                </c:pt>
                <c:pt idx="28">
                  <c:v>-0.7362542955326461</c:v>
                </c:pt>
                <c:pt idx="29">
                  <c:v>-0.75429553264604809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A-49CE-99A2-EC839344B415}"/>
            </c:ext>
          </c:extLst>
        </c:ser>
        <c:ser>
          <c:idx val="2"/>
          <c:order val="2"/>
          <c:tx>
            <c:strRef>
              <c:f>'D regionene'!$B$5</c:f>
              <c:strCache>
                <c:ptCount val="1"/>
                <c:pt idx="0">
                  <c:v>Namdalsregionen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'D regionene'!$B$5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regionene'!$B$5</c:f>
              <c:numCache>
                <c:formatCode>0%</c:formatCode>
                <c:ptCount val="30"/>
                <c:pt idx="1">
                  <c:v>-6.6964285714285711E-3</c:v>
                </c:pt>
                <c:pt idx="2">
                  <c:v>-1.2276785714285714E-2</c:v>
                </c:pt>
                <c:pt idx="3">
                  <c:v>-3.0133928571428572E-2</c:v>
                </c:pt>
                <c:pt idx="4">
                  <c:v>-6.0267857142857144E-2</c:v>
                </c:pt>
                <c:pt idx="5">
                  <c:v>-8.8169642857142863E-2</c:v>
                </c:pt>
                <c:pt idx="6">
                  <c:v>-0.16071428571428573</c:v>
                </c:pt>
                <c:pt idx="7">
                  <c:v>-0.19866071428571427</c:v>
                </c:pt>
                <c:pt idx="8">
                  <c:v>-0.23995535714285715</c:v>
                </c:pt>
                <c:pt idx="9">
                  <c:v>-0.2779017857142857</c:v>
                </c:pt>
                <c:pt idx="10">
                  <c:v>-0.31026785714285715</c:v>
                </c:pt>
                <c:pt idx="11">
                  <c:v>-0.36049107142857145</c:v>
                </c:pt>
                <c:pt idx="12">
                  <c:v>-0.41294642857142855</c:v>
                </c:pt>
                <c:pt idx="13">
                  <c:v>-0.4375</c:v>
                </c:pt>
                <c:pt idx="14">
                  <c:v>-0.48325892857142855</c:v>
                </c:pt>
                <c:pt idx="15">
                  <c:v>-0.5044642857142857</c:v>
                </c:pt>
                <c:pt idx="16">
                  <c:v>-0.5089285714285714</c:v>
                </c:pt>
                <c:pt idx="17">
                  <c:v>-0.5401785714285714</c:v>
                </c:pt>
                <c:pt idx="18">
                  <c:v>-0.5613839285714286</c:v>
                </c:pt>
                <c:pt idx="19">
                  <c:v>-0.5703125</c:v>
                </c:pt>
                <c:pt idx="20">
                  <c:v>-0.6037946428571429</c:v>
                </c:pt>
                <c:pt idx="21">
                  <c:v>-0.6160714285714286</c:v>
                </c:pt>
                <c:pt idx="22">
                  <c:v>-0.625</c:v>
                </c:pt>
                <c:pt idx="23">
                  <c:v>-0.6383928571428571</c:v>
                </c:pt>
                <c:pt idx="24">
                  <c:v>-0.6517857142857143</c:v>
                </c:pt>
                <c:pt idx="25">
                  <c:v>-0.6763392857142857</c:v>
                </c:pt>
                <c:pt idx="26">
                  <c:v>-0.6953125</c:v>
                </c:pt>
                <c:pt idx="27">
                  <c:v>-0.7075892857142857</c:v>
                </c:pt>
                <c:pt idx="28">
                  <c:v>-0.7198660714285714</c:v>
                </c:pt>
                <c:pt idx="29">
                  <c:v>-0.7466517857142857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5A-49CE-99A2-EC839344B415}"/>
            </c:ext>
          </c:extLst>
        </c:ser>
        <c:ser>
          <c:idx val="3"/>
          <c:order val="3"/>
          <c:tx>
            <c:strRef>
              <c:f>'D regionene'!$B$5</c:f>
              <c:strCache>
                <c:ptCount val="1"/>
                <c:pt idx="0">
                  <c:v>Orkdalsregionen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'D regionene'!$B$5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regionene'!$B$5</c:f>
              <c:numCache>
                <c:formatCode>0%</c:formatCode>
                <c:ptCount val="30"/>
                <c:pt idx="1">
                  <c:v>-2.2727272727272726E-3</c:v>
                </c:pt>
                <c:pt idx="2">
                  <c:v>-9.0909090909090905E-3</c:v>
                </c:pt>
                <c:pt idx="3">
                  <c:v>-5.3409090909090906E-2</c:v>
                </c:pt>
                <c:pt idx="4">
                  <c:v>-9.0909090909090912E-2</c:v>
                </c:pt>
                <c:pt idx="5">
                  <c:v>-0.12386363636363637</c:v>
                </c:pt>
                <c:pt idx="6">
                  <c:v>-0.20681818181818182</c:v>
                </c:pt>
                <c:pt idx="7">
                  <c:v>-0.26250000000000001</c:v>
                </c:pt>
                <c:pt idx="8">
                  <c:v>-0.30113636363636365</c:v>
                </c:pt>
                <c:pt idx="9">
                  <c:v>-0.33409090909090911</c:v>
                </c:pt>
                <c:pt idx="10">
                  <c:v>-0.35909090909090907</c:v>
                </c:pt>
                <c:pt idx="11">
                  <c:v>-0.40227272727272728</c:v>
                </c:pt>
                <c:pt idx="12">
                  <c:v>-0.43636363636363634</c:v>
                </c:pt>
                <c:pt idx="13">
                  <c:v>-0.47954545454545455</c:v>
                </c:pt>
                <c:pt idx="14">
                  <c:v>-0.51249999999999996</c:v>
                </c:pt>
                <c:pt idx="15">
                  <c:v>-0.55909090909090908</c:v>
                </c:pt>
                <c:pt idx="16">
                  <c:v>-0.57272727272727275</c:v>
                </c:pt>
                <c:pt idx="17">
                  <c:v>-0.59886363636363638</c:v>
                </c:pt>
                <c:pt idx="18">
                  <c:v>-0.62727272727272732</c:v>
                </c:pt>
                <c:pt idx="19">
                  <c:v>-0.65227272727272723</c:v>
                </c:pt>
                <c:pt idx="20">
                  <c:v>-0.67613636363636365</c:v>
                </c:pt>
                <c:pt idx="21">
                  <c:v>-0.6875</c:v>
                </c:pt>
                <c:pt idx="22">
                  <c:v>-0.69659090909090904</c:v>
                </c:pt>
                <c:pt idx="23">
                  <c:v>-0.71477272727272723</c:v>
                </c:pt>
                <c:pt idx="24">
                  <c:v>-0.72045454545454546</c:v>
                </c:pt>
                <c:pt idx="25">
                  <c:v>-0.74204545454545456</c:v>
                </c:pt>
                <c:pt idx="26">
                  <c:v>-0.75</c:v>
                </c:pt>
                <c:pt idx="27">
                  <c:v>-0.75227272727272732</c:v>
                </c:pt>
                <c:pt idx="28">
                  <c:v>-0.76477272727272727</c:v>
                </c:pt>
                <c:pt idx="29">
                  <c:v>-0.77840909090909094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5A-49CE-99A2-EC839344B415}"/>
            </c:ext>
          </c:extLst>
        </c:ser>
        <c:ser>
          <c:idx val="4"/>
          <c:order val="4"/>
          <c:tx>
            <c:strRef>
              <c:f>'D regionene'!$B$5</c:f>
              <c:strCache>
                <c:ptCount val="1"/>
                <c:pt idx="0">
                  <c:v>Trondheim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0"/>
                  <c:y val="3.60970171286741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99-413D-8F94-0DB4B1C530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5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regionene'!$B$5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regionene'!$B$5</c:f>
              <c:numCache>
                <c:formatCode>0%</c:formatCode>
                <c:ptCount val="30"/>
                <c:pt idx="1">
                  <c:v>-1.8181818181818181E-2</c:v>
                </c:pt>
                <c:pt idx="2">
                  <c:v>-2.7272727272727271E-2</c:v>
                </c:pt>
                <c:pt idx="3">
                  <c:v>-6.363636363636363E-2</c:v>
                </c:pt>
                <c:pt idx="4">
                  <c:v>-8.1818181818181818E-2</c:v>
                </c:pt>
                <c:pt idx="5">
                  <c:v>-0.12727272727272726</c:v>
                </c:pt>
                <c:pt idx="6">
                  <c:v>-0.21818181818181817</c:v>
                </c:pt>
                <c:pt idx="7">
                  <c:v>-0.3</c:v>
                </c:pt>
                <c:pt idx="8">
                  <c:v>-0.34545454545454546</c:v>
                </c:pt>
                <c:pt idx="9">
                  <c:v>-0.39090909090909093</c:v>
                </c:pt>
                <c:pt idx="10">
                  <c:v>-0.41818181818181815</c:v>
                </c:pt>
                <c:pt idx="11">
                  <c:v>-0.50909090909090904</c:v>
                </c:pt>
                <c:pt idx="12">
                  <c:v>-0.54545454545454541</c:v>
                </c:pt>
                <c:pt idx="13">
                  <c:v>-0.59090909090909094</c:v>
                </c:pt>
                <c:pt idx="14">
                  <c:v>-0.61818181818181817</c:v>
                </c:pt>
                <c:pt idx="15">
                  <c:v>-0.63636363636363635</c:v>
                </c:pt>
                <c:pt idx="16">
                  <c:v>-0.62727272727272732</c:v>
                </c:pt>
                <c:pt idx="17">
                  <c:v>-0.63636363636363635</c:v>
                </c:pt>
                <c:pt idx="18">
                  <c:v>-0.65454545454545454</c:v>
                </c:pt>
                <c:pt idx="19">
                  <c:v>-0.67272727272727273</c:v>
                </c:pt>
                <c:pt idx="20">
                  <c:v>-0.7</c:v>
                </c:pt>
                <c:pt idx="21">
                  <c:v>-0.70909090909090911</c:v>
                </c:pt>
                <c:pt idx="22">
                  <c:v>-0.69090909090909092</c:v>
                </c:pt>
                <c:pt idx="23">
                  <c:v>-0.73636363636363633</c:v>
                </c:pt>
                <c:pt idx="24">
                  <c:v>-0.73636363636363633</c:v>
                </c:pt>
                <c:pt idx="25">
                  <c:v>-0.77272727272727271</c:v>
                </c:pt>
                <c:pt idx="26">
                  <c:v>-0.78181818181818186</c:v>
                </c:pt>
                <c:pt idx="27">
                  <c:v>-0.80909090909090908</c:v>
                </c:pt>
                <c:pt idx="28">
                  <c:v>-0.83636363636363631</c:v>
                </c:pt>
                <c:pt idx="29">
                  <c:v>-0.86363636363636365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5A-49CE-99A2-EC839344B415}"/>
            </c:ext>
          </c:extLst>
        </c:ser>
        <c:ser>
          <c:idx val="5"/>
          <c:order val="5"/>
          <c:tx>
            <c:strRef>
              <c:f>'D regionene'!$B$5</c:f>
              <c:strCache>
                <c:ptCount val="1"/>
                <c:pt idx="0">
                  <c:v>Trøndelag Sør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8.368200836820083E-3"/>
                  <c:y val="-6.09137164046376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99-413D-8F94-0DB4B1C530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6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regionene'!$B$5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regionene'!$B$5</c:f>
              <c:numCache>
                <c:formatCode>0%</c:formatCode>
                <c:ptCount val="30"/>
                <c:pt idx="1">
                  <c:v>-1.2738853503184714E-2</c:v>
                </c:pt>
                <c:pt idx="2">
                  <c:v>-2.1656050955414011E-2</c:v>
                </c:pt>
                <c:pt idx="3">
                  <c:v>-4.9681528662420385E-2</c:v>
                </c:pt>
                <c:pt idx="4">
                  <c:v>-8.1528662420382161E-2</c:v>
                </c:pt>
                <c:pt idx="5">
                  <c:v>-0.11464968152866242</c:v>
                </c:pt>
                <c:pt idx="6">
                  <c:v>-0.18089171974522292</c:v>
                </c:pt>
                <c:pt idx="7">
                  <c:v>-0.22292993630573249</c:v>
                </c:pt>
                <c:pt idx="8">
                  <c:v>-0.25605095541401274</c:v>
                </c:pt>
                <c:pt idx="9">
                  <c:v>-0.28280254777070063</c:v>
                </c:pt>
                <c:pt idx="10">
                  <c:v>-0.31082802547770699</c:v>
                </c:pt>
                <c:pt idx="11">
                  <c:v>-0.35796178343949042</c:v>
                </c:pt>
                <c:pt idx="12">
                  <c:v>-0.38853503184713378</c:v>
                </c:pt>
                <c:pt idx="13">
                  <c:v>-0.41910828025477709</c:v>
                </c:pt>
                <c:pt idx="14">
                  <c:v>-0.46751592356687899</c:v>
                </c:pt>
                <c:pt idx="15">
                  <c:v>-0.49681528662420382</c:v>
                </c:pt>
                <c:pt idx="16">
                  <c:v>-0.50700636942675159</c:v>
                </c:pt>
                <c:pt idx="17">
                  <c:v>-0.54394904458598725</c:v>
                </c:pt>
                <c:pt idx="18">
                  <c:v>-0.55668789808917196</c:v>
                </c:pt>
                <c:pt idx="19">
                  <c:v>-0.5859872611464968</c:v>
                </c:pt>
                <c:pt idx="20">
                  <c:v>-0.59872611464968151</c:v>
                </c:pt>
                <c:pt idx="21">
                  <c:v>-0.60636942675159233</c:v>
                </c:pt>
                <c:pt idx="22">
                  <c:v>-0.60891719745222928</c:v>
                </c:pt>
                <c:pt idx="23">
                  <c:v>-0.63566878980891717</c:v>
                </c:pt>
                <c:pt idx="24">
                  <c:v>-0.65095541401273882</c:v>
                </c:pt>
                <c:pt idx="25">
                  <c:v>-0.67261146496815283</c:v>
                </c:pt>
                <c:pt idx="26">
                  <c:v>-0.6828025477707006</c:v>
                </c:pt>
                <c:pt idx="27">
                  <c:v>-0.69299363057324836</c:v>
                </c:pt>
                <c:pt idx="28">
                  <c:v>-0.7044585987261146</c:v>
                </c:pt>
                <c:pt idx="29">
                  <c:v>-0.72738853503184708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5A-49CE-99A2-EC839344B415}"/>
            </c:ext>
          </c:extLst>
        </c:ser>
        <c:ser>
          <c:idx val="6"/>
          <c:order val="6"/>
          <c:tx>
            <c:strRef>
              <c:f>'D regionene'!$B$5</c:f>
              <c:strCache>
                <c:ptCount val="1"/>
                <c:pt idx="0">
                  <c:v>Værnesregionen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 regionene'!$B$5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regionene'!$B$5</c:f>
              <c:numCache>
                <c:formatCode>0%</c:formatCode>
                <c:ptCount val="30"/>
                <c:pt idx="1">
                  <c:v>-7.1942446043165471E-3</c:v>
                </c:pt>
                <c:pt idx="2">
                  <c:v>-1.6786570743405275E-2</c:v>
                </c:pt>
                <c:pt idx="3">
                  <c:v>-3.5971223021582732E-2</c:v>
                </c:pt>
                <c:pt idx="4">
                  <c:v>-6.9544364508393283E-2</c:v>
                </c:pt>
                <c:pt idx="5">
                  <c:v>-0.11510791366906475</c:v>
                </c:pt>
                <c:pt idx="6">
                  <c:v>-0.19664268585131894</c:v>
                </c:pt>
                <c:pt idx="7">
                  <c:v>-0.24940047961630696</c:v>
                </c:pt>
                <c:pt idx="8">
                  <c:v>-0.30455635491606714</c:v>
                </c:pt>
                <c:pt idx="9">
                  <c:v>-0.33333333333333331</c:v>
                </c:pt>
                <c:pt idx="10">
                  <c:v>-0.36930455635491605</c:v>
                </c:pt>
                <c:pt idx="11">
                  <c:v>-0.43405275779376501</c:v>
                </c:pt>
                <c:pt idx="12">
                  <c:v>-0.50119904076738608</c:v>
                </c:pt>
                <c:pt idx="13">
                  <c:v>-0.54196642685851315</c:v>
                </c:pt>
                <c:pt idx="14">
                  <c:v>-0.58033573141486805</c:v>
                </c:pt>
                <c:pt idx="15">
                  <c:v>-0.60671462829736211</c:v>
                </c:pt>
                <c:pt idx="16">
                  <c:v>-0.60431654676258995</c:v>
                </c:pt>
                <c:pt idx="17">
                  <c:v>-0.61151079136690645</c:v>
                </c:pt>
                <c:pt idx="18">
                  <c:v>-0.6306954436450839</c:v>
                </c:pt>
                <c:pt idx="19">
                  <c:v>-0.66426858513189446</c:v>
                </c:pt>
                <c:pt idx="20">
                  <c:v>-0.68345323741007191</c:v>
                </c:pt>
                <c:pt idx="21">
                  <c:v>-0.69784172661870503</c:v>
                </c:pt>
                <c:pt idx="22">
                  <c:v>-0.70503597122302153</c:v>
                </c:pt>
                <c:pt idx="23">
                  <c:v>-0.71702637889688248</c:v>
                </c:pt>
                <c:pt idx="24">
                  <c:v>-0.74100719424460426</c:v>
                </c:pt>
                <c:pt idx="25">
                  <c:v>-0.75299760191846521</c:v>
                </c:pt>
                <c:pt idx="26">
                  <c:v>-0.76258992805755399</c:v>
                </c:pt>
                <c:pt idx="27">
                  <c:v>-0.77218225419664266</c:v>
                </c:pt>
                <c:pt idx="28">
                  <c:v>-0.78657074340527577</c:v>
                </c:pt>
                <c:pt idx="29">
                  <c:v>-0.79136690647482011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5A-49CE-99A2-EC839344B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8867023"/>
        <c:axId val="978869519"/>
      </c:lineChart>
      <c:catAx>
        <c:axId val="978867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78869519"/>
        <c:crosses val="autoZero"/>
        <c:auto val="1"/>
        <c:lblAlgn val="ctr"/>
        <c:lblOffset val="100"/>
        <c:tickLblSkip val="7"/>
        <c:noMultiLvlLbl val="0"/>
      </c:catAx>
      <c:valAx>
        <c:axId val="978869519"/>
        <c:scaling>
          <c:orientation val="minMax"/>
          <c:max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78867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73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730" b="0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730" b="0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730" b="0" i="0" u="none" strike="noStrike" kern="1200" baseline="0">
                <a:solidFill>
                  <a:schemeClr val="accent4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730" b="0" i="0" u="none" strike="noStrike" kern="1200" baseline="0">
                <a:solidFill>
                  <a:schemeClr val="accent5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730" b="0" i="0" u="none" strike="noStrike" kern="1200" baseline="0">
                <a:solidFill>
                  <a:schemeClr val="accent6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ayout>
        <c:manualLayout>
          <c:xMode val="edge"/>
          <c:yMode val="edge"/>
          <c:x val="0.1443801714288106"/>
          <c:y val="0.91633984941071556"/>
          <c:w val="0.83415565242139011"/>
          <c:h val="7.5938142867276723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9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73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[Melkeleveranser_Trøndelag_1995_2024.xlsx]D regionene!Pivottabell5</c:name>
    <c:fmtId val="12"/>
  </c:pivotSource>
  <c:chart>
    <c:title>
      <c:tx>
        <c:strRef>
          <c:f>'D regionene'!$B$6</c:f>
          <c:strCache>
            <c:ptCount val="1"/>
            <c:pt idx="0">
              <c:v>Endring i innveid melkemengde til meieri i Trøndelag regionvis 1995 - 2024 i prosent (1995 = 0 %)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bg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5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81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6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0"/>
              <c:y val="1.679497354213084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5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bg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0"/>
              <c:y val="-3.8488036416969208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0"/>
              <c:y val="8.3974867710654624E-3"/>
            </c:manualLayout>
          </c:layout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4.6863835757292333E-2"/>
                  <c:h val="2.0667041739908548E-2"/>
                </c:manualLayout>
              </c15:layout>
            </c:ext>
          </c:extLst>
        </c:dLbl>
      </c:pivotFmt>
      <c:pivotFmt>
        <c:idx val="25"/>
        <c:spPr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0"/>
              <c:y val="-1.25962301565982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81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6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2.8220882442954728E-2"/>
              <c:y val="-2.0959651680295668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81000"/>
              </a:schemeClr>
            </a:solidFill>
            <a:ln>
              <a:noFill/>
            </a:ln>
            <a:effectLst/>
          </c:spPr>
          <c:txPr>
            <a:bodyPr rot="0" spcFirstLastPara="1" vertOverflow="clip" horzOverflow="clip" vert="horz" wrap="none" lIns="0" tIns="0" rIns="0" bIns="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6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7.6966043026240171E-3"/>
              <c:y val="1.88636865122660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none" lIns="0" tIns="0" rIns="0" bIns="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2"/>
        <c:spPr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1.7958743372789278E-2"/>
              <c:y val="1.88636865122660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7.6966043026240171E-3"/>
              <c:y val="-1.6767721344236534E-2"/>
            </c:manualLayout>
          </c:layout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13911460769034198"/>
                  <c:h val="2.0667041739908548E-2"/>
                </c:manualLayout>
              </c15:layout>
            </c:ext>
          </c:extLst>
        </c:dLbl>
      </c:pivotFmt>
      <c:pivotFmt>
        <c:idx val="3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35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3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37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3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39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4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41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4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43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4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45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4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47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4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49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5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51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5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53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5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55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5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57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5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59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6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61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bg1">
                <a:alpha val="90000"/>
              </a:schemeClr>
            </a:solidFill>
            <a:ln>
              <a:noFill/>
            </a:ln>
            <a:effectLst/>
          </c:spPr>
          <c:txPr>
            <a:bodyPr rot="0" spcFirstLastPara="1" vertOverflow="overflow" horzOverflow="overflow" vert="horz" wrap="none" lIns="0" tIns="0" rIns="0" bIns="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"/>
                  <c:h val="0"/>
                </c:manualLayout>
              </c15:layout>
            </c:ext>
          </c:extLst>
        </c:dLbl>
      </c:pivotFmt>
      <c:pivotFmt>
        <c:idx val="62"/>
        <c:spPr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4.6179625815744099E-2"/>
              <c:y val="-6.287895504088776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none" lIns="0" tIns="0" rIns="0" bIns="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5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11931653015734844"/>
          <c:y val="0.11156853565386914"/>
          <c:w val="0.82582957080323893"/>
          <c:h val="0.80356515423250463"/>
        </c:manualLayout>
      </c:layout>
      <c:lineChart>
        <c:grouping val="standard"/>
        <c:varyColors val="0"/>
        <c:ser>
          <c:idx val="0"/>
          <c:order val="0"/>
          <c:tx>
            <c:strRef>
              <c:f>'D regionene'!$B$6</c:f>
              <c:strCache>
                <c:ptCount val="1"/>
                <c:pt idx="0">
                  <c:v>Fosenregionen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7.6966043026240171E-3"/>
                  <c:y val="1.88636865122660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A-C05A-4850-8E6F-5A877B45D282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5A-4850-8E6F-5A877B45D2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regionene'!$B$6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regionene'!$B$6</c:f>
              <c:numCache>
                <c:formatCode>0%</c:formatCode>
                <c:ptCount val="30"/>
                <c:pt idx="1">
                  <c:v>-1.6222961730449251E-2</c:v>
                </c:pt>
                <c:pt idx="2">
                  <c:v>-2.3284509151414268E-2</c:v>
                </c:pt>
                <c:pt idx="3">
                  <c:v>-3.789326123128111E-2</c:v>
                </c:pt>
                <c:pt idx="4">
                  <c:v>-4.6785823627287754E-2</c:v>
                </c:pt>
                <c:pt idx="5">
                  <c:v>-0.11327855241264555</c:v>
                </c:pt>
                <c:pt idx="6">
                  <c:v>-0.15830883527454251</c:v>
                </c:pt>
                <c:pt idx="7">
                  <c:v>-0.15323479201331114</c:v>
                </c:pt>
                <c:pt idx="8">
                  <c:v>-0.13149790349417645</c:v>
                </c:pt>
                <c:pt idx="9">
                  <c:v>-0.13415973377703827</c:v>
                </c:pt>
                <c:pt idx="10">
                  <c:v>-0.13444259567387687</c:v>
                </c:pt>
                <c:pt idx="11">
                  <c:v>-0.14307820299500831</c:v>
                </c:pt>
                <c:pt idx="12">
                  <c:v>-0.11227953410981698</c:v>
                </c:pt>
                <c:pt idx="13">
                  <c:v>-0.13133111480865226</c:v>
                </c:pt>
                <c:pt idx="14">
                  <c:v>-0.15585690515806988</c:v>
                </c:pt>
                <c:pt idx="15">
                  <c:v>-0.15504452579034941</c:v>
                </c:pt>
                <c:pt idx="16">
                  <c:v>-0.18170430948419308</c:v>
                </c:pt>
                <c:pt idx="17">
                  <c:v>-0.15446745424292843</c:v>
                </c:pt>
                <c:pt idx="18">
                  <c:v>-0.1654414642262895</c:v>
                </c:pt>
                <c:pt idx="19">
                  <c:v>-0.17412715474209653</c:v>
                </c:pt>
                <c:pt idx="20">
                  <c:v>-0.15228565723793669</c:v>
                </c:pt>
                <c:pt idx="21">
                  <c:v>-0.15197487520798672</c:v>
                </c:pt>
                <c:pt idx="22">
                  <c:v>-0.1746831281198003</c:v>
                </c:pt>
                <c:pt idx="23">
                  <c:v>-0.16656129783693849</c:v>
                </c:pt>
                <c:pt idx="24">
                  <c:v>-0.1810051913477537</c:v>
                </c:pt>
                <c:pt idx="25">
                  <c:v>-0.15291114808652245</c:v>
                </c:pt>
                <c:pt idx="26">
                  <c:v>-0.13076139767054912</c:v>
                </c:pt>
                <c:pt idx="27">
                  <c:v>-0.18987003327787019</c:v>
                </c:pt>
                <c:pt idx="28">
                  <c:v>-0.21955667221297848</c:v>
                </c:pt>
                <c:pt idx="29">
                  <c:v>-0.2186441930116472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9-46F4-8EA1-71378DEC90AD}"/>
            </c:ext>
          </c:extLst>
        </c:ser>
        <c:ser>
          <c:idx val="1"/>
          <c:order val="1"/>
          <c:tx>
            <c:strRef>
              <c:f>'D regionene'!$B$6</c:f>
              <c:strCache>
                <c:ptCount val="1"/>
                <c:pt idx="0">
                  <c:v>Inn-Trøndelag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7"/>
              <c:layout>
                <c:manualLayout>
                  <c:x val="2.8220882442954728E-2"/>
                  <c:y val="-2.0959651680295668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5A-4850-8E6F-5A877B45D282}"/>
                </c:ext>
              </c:extLst>
            </c:dLbl>
            <c:dLbl>
              <c:idx val="29"/>
              <c:layout>
                <c:manualLayout>
                  <c:x val="0"/>
                  <c:y val="-3.848803641696920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5A-4850-8E6F-5A877B45D2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regionene'!$B$6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regionene'!$B$6</c:f>
              <c:numCache>
                <c:formatCode>0%</c:formatCode>
                <c:ptCount val="30"/>
                <c:pt idx="1">
                  <c:v>-7.3439023356364711E-3</c:v>
                </c:pt>
                <c:pt idx="2">
                  <c:v>7.6083146115043972E-3</c:v>
                </c:pt>
                <c:pt idx="3">
                  <c:v>9.6379445551270163E-3</c:v>
                </c:pt>
                <c:pt idx="4">
                  <c:v>-8.2661714213046814E-3</c:v>
                </c:pt>
                <c:pt idx="5">
                  <c:v>-6.0265016319782948E-2</c:v>
                </c:pt>
                <c:pt idx="6">
                  <c:v>-8.8424621677758414E-2</c:v>
                </c:pt>
                <c:pt idx="7">
                  <c:v>-6.9703382645924197E-2</c:v>
                </c:pt>
                <c:pt idx="8">
                  <c:v>-6.3126149802890885E-2</c:v>
                </c:pt>
                <c:pt idx="9">
                  <c:v>-6.1305158746979782E-2</c:v>
                </c:pt>
                <c:pt idx="10">
                  <c:v>-6.0626934000254332E-2</c:v>
                </c:pt>
                <c:pt idx="11">
                  <c:v>-6.4971811283964218E-2</c:v>
                </c:pt>
                <c:pt idx="12">
                  <c:v>-1.1826544021024968E-2</c:v>
                </c:pt>
                <c:pt idx="13">
                  <c:v>-3.5193505998050101E-2</c:v>
                </c:pt>
                <c:pt idx="14">
                  <c:v>-6.4622101648933922E-2</c:v>
                </c:pt>
                <c:pt idx="15">
                  <c:v>-5.7437878852104607E-2</c:v>
                </c:pt>
                <c:pt idx="16">
                  <c:v>-6.2035967106099779E-2</c:v>
                </c:pt>
                <c:pt idx="17">
                  <c:v>-1.7247721588741452E-2</c:v>
                </c:pt>
                <c:pt idx="18">
                  <c:v>-3.6414564876435795E-2</c:v>
                </c:pt>
                <c:pt idx="19">
                  <c:v>-5.8495814081641201E-2</c:v>
                </c:pt>
                <c:pt idx="20">
                  <c:v>-4.2827762706116948E-2</c:v>
                </c:pt>
                <c:pt idx="21">
                  <c:v>-5.040335297359165E-2</c:v>
                </c:pt>
                <c:pt idx="22">
                  <c:v>-7.2854075706837468E-2</c:v>
                </c:pt>
                <c:pt idx="23">
                  <c:v>-4.9456106142172752E-2</c:v>
                </c:pt>
                <c:pt idx="24">
                  <c:v>-6.2113581450553103E-2</c:v>
                </c:pt>
                <c:pt idx="25">
                  <c:v>-7.9723771777372762E-2</c:v>
                </c:pt>
                <c:pt idx="26">
                  <c:v>-5.1743525073121056E-2</c:v>
                </c:pt>
                <c:pt idx="27">
                  <c:v>-0.10672886906023496</c:v>
                </c:pt>
                <c:pt idx="28">
                  <c:v>-0.15058700351829085</c:v>
                </c:pt>
                <c:pt idx="29">
                  <c:v>-0.10515311983383488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9-46F4-8EA1-71378DEC90AD}"/>
            </c:ext>
          </c:extLst>
        </c:ser>
        <c:ser>
          <c:idx val="2"/>
          <c:order val="2"/>
          <c:tx>
            <c:strRef>
              <c:f>'D regionene'!$B$6</c:f>
              <c:strCache>
                <c:ptCount val="1"/>
                <c:pt idx="0">
                  <c:v>Namdalsregionen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5A-4850-8E6F-5A877B45D282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5A-4850-8E6F-5A877B45D2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regionene'!$B$6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regionene'!$B$6</c:f>
              <c:numCache>
                <c:formatCode>0%</c:formatCode>
                <c:ptCount val="30"/>
                <c:pt idx="1">
                  <c:v>-7.8446754265542266E-3</c:v>
                </c:pt>
                <c:pt idx="2">
                  <c:v>1.0977371128577126E-2</c:v>
                </c:pt>
                <c:pt idx="3">
                  <c:v>6.8520373527235562E-3</c:v>
                </c:pt>
                <c:pt idx="4">
                  <c:v>-9.489145684673966E-3</c:v>
                </c:pt>
                <c:pt idx="5">
                  <c:v>-4.9324528188030792E-2</c:v>
                </c:pt>
                <c:pt idx="6">
                  <c:v>-7.1100683391916844E-2</c:v>
                </c:pt>
                <c:pt idx="7">
                  <c:v>-6.3205605925747005E-2</c:v>
                </c:pt>
                <c:pt idx="8">
                  <c:v>-3.1961017997495823E-2</c:v>
                </c:pt>
                <c:pt idx="9">
                  <c:v>-4.727925535927105E-2</c:v>
                </c:pt>
                <c:pt idx="10">
                  <c:v>-5.2121833843740098E-2</c:v>
                </c:pt>
                <c:pt idx="11">
                  <c:v>-4.8561558073227026E-2</c:v>
                </c:pt>
                <c:pt idx="12">
                  <c:v>3.0473546849306803E-3</c:v>
                </c:pt>
                <c:pt idx="13">
                  <c:v>-9.5192119118379173E-3</c:v>
                </c:pt>
                <c:pt idx="14">
                  <c:v>-1.0258421711647834E-3</c:v>
                </c:pt>
                <c:pt idx="15">
                  <c:v>2.838921658847128E-2</c:v>
                </c:pt>
                <c:pt idx="16">
                  <c:v>7.4235370434625574E-3</c:v>
                </c:pt>
                <c:pt idx="17">
                  <c:v>4.5860938042149996E-2</c:v>
                </c:pt>
                <c:pt idx="18">
                  <c:v>5.4661517341258438E-2</c:v>
                </c:pt>
                <c:pt idx="19">
                  <c:v>4.976300028663258E-2</c:v>
                </c:pt>
                <c:pt idx="20">
                  <c:v>9.1328571213058332E-2</c:v>
                </c:pt>
                <c:pt idx="21">
                  <c:v>7.6016941481738681E-2</c:v>
                </c:pt>
                <c:pt idx="22">
                  <c:v>5.0678805799025305E-2</c:v>
                </c:pt>
                <c:pt idx="23">
                  <c:v>7.2164119661472167E-2</c:v>
                </c:pt>
                <c:pt idx="24">
                  <c:v>6.2407938208094982E-2</c:v>
                </c:pt>
                <c:pt idx="25">
                  <c:v>6.7892995609999091E-2</c:v>
                </c:pt>
                <c:pt idx="26">
                  <c:v>7.0046690904702238E-2</c:v>
                </c:pt>
                <c:pt idx="27">
                  <c:v>-2.8229969677311837E-3</c:v>
                </c:pt>
                <c:pt idx="28">
                  <c:v>-3.3212092868888411E-2</c:v>
                </c:pt>
                <c:pt idx="29">
                  <c:v>-5.4587008010620476E-2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F9-46F4-8EA1-71378DEC90AD}"/>
            </c:ext>
          </c:extLst>
        </c:ser>
        <c:ser>
          <c:idx val="3"/>
          <c:order val="3"/>
          <c:tx>
            <c:strRef>
              <c:f>'D regionene'!$B$6</c:f>
              <c:strCache>
                <c:ptCount val="1"/>
                <c:pt idx="0">
                  <c:v>Orkdalsregionen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C05A-4850-8E6F-5A877B45D28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C05A-4850-8E6F-5A877B45D28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C05A-4850-8E6F-5A877B45D28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C05A-4850-8E6F-5A877B45D28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C05A-4850-8E6F-5A877B45D28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C05A-4850-8E6F-5A877B45D28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C05A-4850-8E6F-5A877B45D28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C05A-4850-8E6F-5A877B45D28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C05A-4850-8E6F-5A877B45D28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C05A-4850-8E6F-5A877B45D28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C05A-4850-8E6F-5A877B45D28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C05A-4850-8E6F-5A877B45D28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C05A-4850-8E6F-5A877B45D28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C05A-4850-8E6F-5A877B45D28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C05A-4850-8E6F-5A877B45D282}"/>
                </c:ext>
              </c:extLst>
            </c:dLbl>
            <c:dLbl>
              <c:idx val="15"/>
              <c:layout>
                <c:manualLayout>
                  <c:x val="-7.6966043026240171E-3"/>
                  <c:y val="-1.676772134423653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11460769034198"/>
                      <c:h val="2.06670417399085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C05A-4850-8E6F-5A877B45D28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C05A-4850-8E6F-5A877B45D28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C05A-4850-8E6F-5A877B45D28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E-C05A-4850-8E6F-5A877B45D28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C05A-4850-8E6F-5A877B45D282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0-C05A-4850-8E6F-5A877B45D282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C05A-4850-8E6F-5A877B45D282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C05A-4850-8E6F-5A877B45D28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C05A-4850-8E6F-5A877B45D282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4-C05A-4850-8E6F-5A877B45D282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C05A-4850-8E6F-5A877B45D282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6-C05A-4850-8E6F-5A877B45D28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C05A-4850-8E6F-5A877B45D28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8-C05A-4850-8E6F-5A877B45D282}"/>
                </c:ext>
              </c:extLst>
            </c:dLbl>
            <c:dLbl>
              <c:idx val="29"/>
              <c:layout>
                <c:manualLayout>
                  <c:x val="0"/>
                  <c:y val="8.39748677106546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863835757292333E-2"/>
                      <c:h val="2.06670417399085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05A-4850-8E6F-5A877B45D282}"/>
                </c:ext>
              </c:extLst>
            </c:dLbl>
            <c:spPr>
              <a:solidFill>
                <a:schemeClr val="bg1">
                  <a:alpha val="90000"/>
                </a:schemeClr>
              </a:solidFill>
              <a:ln>
                <a:noFill/>
              </a:ln>
              <a:effectLst/>
            </c:spPr>
            <c:txPr>
              <a:bodyPr rot="0" spcFirstLastPara="1" vertOverflow="overflow" horzOverflow="overflow" vert="horz" wrap="none" lIns="0" tIns="0" rIns="0" bIns="0" anchor="ctr" anchorCtr="1">
                <a:no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regionene'!$B$6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regionene'!$B$6</c:f>
              <c:numCache>
                <c:formatCode>0%</c:formatCode>
                <c:ptCount val="30"/>
                <c:pt idx="1">
                  <c:v>-2.2538513613922694E-2</c:v>
                </c:pt>
                <c:pt idx="2">
                  <c:v>-2.3957482291167842E-2</c:v>
                </c:pt>
                <c:pt idx="3">
                  <c:v>-2.8178937635189843E-2</c:v>
                </c:pt>
                <c:pt idx="4">
                  <c:v>-3.7867443818833189E-2</c:v>
                </c:pt>
                <c:pt idx="5">
                  <c:v>-9.3934266796559057E-2</c:v>
                </c:pt>
                <c:pt idx="6">
                  <c:v>-0.13254186549543454</c:v>
                </c:pt>
                <c:pt idx="7">
                  <c:v>-0.14617831018938962</c:v>
                </c:pt>
                <c:pt idx="8">
                  <c:v>-0.13336781533279393</c:v>
                </c:pt>
                <c:pt idx="9">
                  <c:v>-0.13070686722916633</c:v>
                </c:pt>
                <c:pt idx="10">
                  <c:v>-0.13414130739890692</c:v>
                </c:pt>
                <c:pt idx="11">
                  <c:v>-0.13508247609926852</c:v>
                </c:pt>
                <c:pt idx="12">
                  <c:v>-0.10943975694731106</c:v>
                </c:pt>
                <c:pt idx="13">
                  <c:v>-0.12453147961626736</c:v>
                </c:pt>
                <c:pt idx="14">
                  <c:v>-0.12423426844773211</c:v>
                </c:pt>
                <c:pt idx="15">
                  <c:v>-0.11211366676023318</c:v>
                </c:pt>
                <c:pt idx="16">
                  <c:v>-0.13073350065221337</c:v>
                </c:pt>
                <c:pt idx="17">
                  <c:v>-0.10023161005894685</c:v>
                </c:pt>
                <c:pt idx="18">
                  <c:v>-0.10708297145121615</c:v>
                </c:pt>
                <c:pt idx="19">
                  <c:v>-0.1188555883955551</c:v>
                </c:pt>
                <c:pt idx="20">
                  <c:v>-9.5927067681587666E-2</c:v>
                </c:pt>
                <c:pt idx="21">
                  <c:v>-7.8895563297723056E-2</c:v>
                </c:pt>
                <c:pt idx="22">
                  <c:v>-8.5810560903522071E-2</c:v>
                </c:pt>
                <c:pt idx="23">
                  <c:v>-6.7825949837359484E-2</c:v>
                </c:pt>
                <c:pt idx="24">
                  <c:v>-0.10726147978138476</c:v>
                </c:pt>
                <c:pt idx="25">
                  <c:v>-0.12579249706916762</c:v>
                </c:pt>
                <c:pt idx="26">
                  <c:v>-8.8864356125026953E-2</c:v>
                </c:pt>
                <c:pt idx="27">
                  <c:v>-0.12152370259069074</c:v>
                </c:pt>
                <c:pt idx="28">
                  <c:v>-0.15060317355481073</c:v>
                </c:pt>
                <c:pt idx="29">
                  <c:v>-0.12114264484916537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F9-46F4-8EA1-71378DEC90AD}"/>
            </c:ext>
          </c:extLst>
        </c:ser>
        <c:ser>
          <c:idx val="4"/>
          <c:order val="4"/>
          <c:tx>
            <c:strRef>
              <c:f>'D regionene'!$B$6</c:f>
              <c:strCache>
                <c:ptCount val="1"/>
                <c:pt idx="0">
                  <c:v>Trondheim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29"/>
            <c:marker>
              <c:symbol val="none"/>
            </c:marker>
            <c:bubble3D val="0"/>
            <c:spPr>
              <a:ln w="28575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C05A-4850-8E6F-5A877B45D282}"/>
              </c:ext>
            </c:extLst>
          </c:dPt>
          <c:dLbls>
            <c:dLbl>
              <c:idx val="18"/>
              <c:layout>
                <c:manualLayout>
                  <c:x val="4.6179625815744099E-2"/>
                  <c:y val="-6.287895504088776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9-C05A-4850-8E6F-5A877B45D282}"/>
                </c:ext>
              </c:extLst>
            </c:dLbl>
            <c:dLbl>
              <c:idx val="29"/>
              <c:layout>
                <c:manualLayout>
                  <c:x val="0"/>
                  <c:y val="1.6794973542130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5A-4850-8E6F-5A877B45D2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5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regionene'!$B$6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regionene'!$B$6</c:f>
              <c:numCache>
                <c:formatCode>0%</c:formatCode>
                <c:ptCount val="30"/>
                <c:pt idx="1">
                  <c:v>-3.0128131132402172E-2</c:v>
                </c:pt>
                <c:pt idx="2">
                  <c:v>-3.8743622301742886E-2</c:v>
                </c:pt>
                <c:pt idx="3">
                  <c:v>-6.8285697795221076E-2</c:v>
                </c:pt>
                <c:pt idx="4">
                  <c:v>-7.6110816114509983E-2</c:v>
                </c:pt>
                <c:pt idx="5">
                  <c:v>-0.13597899111162423</c:v>
                </c:pt>
                <c:pt idx="6">
                  <c:v>-0.19597287313863554</c:v>
                </c:pt>
                <c:pt idx="7">
                  <c:v>-0.23920327831005422</c:v>
                </c:pt>
                <c:pt idx="8">
                  <c:v>-0.26563615375735888</c:v>
                </c:pt>
                <c:pt idx="9">
                  <c:v>-0.27184578090730693</c:v>
                </c:pt>
                <c:pt idx="10">
                  <c:v>-0.29527877178806416</c:v>
                </c:pt>
                <c:pt idx="11">
                  <c:v>-0.34895532725383815</c:v>
                </c:pt>
                <c:pt idx="12">
                  <c:v>-0.33094770864596562</c:v>
                </c:pt>
                <c:pt idx="13">
                  <c:v>-0.36338450883065915</c:v>
                </c:pt>
                <c:pt idx="14">
                  <c:v>-0.37146485051367889</c:v>
                </c:pt>
                <c:pt idx="15">
                  <c:v>-0.35049740274731622</c:v>
                </c:pt>
                <c:pt idx="16">
                  <c:v>-0.35333198660971959</c:v>
                </c:pt>
                <c:pt idx="17">
                  <c:v>-0.3516233406441186</c:v>
                </c:pt>
                <c:pt idx="18">
                  <c:v>-0.33649578667897956</c:v>
                </c:pt>
                <c:pt idx="19">
                  <c:v>-0.3654040170841511</c:v>
                </c:pt>
                <c:pt idx="20">
                  <c:v>-0.36149486321135865</c:v>
                </c:pt>
                <c:pt idx="21">
                  <c:v>-0.36474720073877415</c:v>
                </c:pt>
                <c:pt idx="22">
                  <c:v>-0.43152164377236524</c:v>
                </c:pt>
                <c:pt idx="23">
                  <c:v>-0.46838981876947938</c:v>
                </c:pt>
                <c:pt idx="24">
                  <c:v>-0.49982003924737389</c:v>
                </c:pt>
                <c:pt idx="25">
                  <c:v>-0.51907179960752625</c:v>
                </c:pt>
                <c:pt idx="26">
                  <c:v>-0.52609846473508026</c:v>
                </c:pt>
                <c:pt idx="27">
                  <c:v>-0.57635784370310505</c:v>
                </c:pt>
                <c:pt idx="28">
                  <c:v>-0.64171441763823156</c:v>
                </c:pt>
                <c:pt idx="29">
                  <c:v>-0.68215929816460819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F9-46F4-8EA1-71378DEC90AD}"/>
            </c:ext>
          </c:extLst>
        </c:ser>
        <c:ser>
          <c:idx val="5"/>
          <c:order val="5"/>
          <c:tx>
            <c:strRef>
              <c:f>'D regionene'!$B$6</c:f>
              <c:strCache>
                <c:ptCount val="1"/>
                <c:pt idx="0">
                  <c:v>Trøndelag Sør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2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C05A-4850-8E6F-5A877B45D282}"/>
              </c:ext>
            </c:extLst>
          </c:dPt>
          <c:dLbls>
            <c:dLbl>
              <c:idx val="18"/>
              <c:spPr>
                <a:solidFill>
                  <a:schemeClr val="bg1">
                    <a:alpha val="81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05A-4850-8E6F-5A877B45D282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5A-4850-8E6F-5A877B45D282}"/>
                </c:ext>
              </c:extLst>
            </c:dLbl>
            <c:spPr>
              <a:solidFill>
                <a:schemeClr val="bg1">
                  <a:alpha val="81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regionene'!$B$6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regionene'!$B$6</c:f>
              <c:numCache>
                <c:formatCode>0%</c:formatCode>
                <c:ptCount val="30"/>
                <c:pt idx="1">
                  <c:v>-2.3356220400555378E-2</c:v>
                </c:pt>
                <c:pt idx="2">
                  <c:v>-3.2200353766856225E-2</c:v>
                </c:pt>
                <c:pt idx="3">
                  <c:v>-3.6995207029689954E-2</c:v>
                </c:pt>
                <c:pt idx="4">
                  <c:v>-4.857357780017884E-2</c:v>
                </c:pt>
                <c:pt idx="5">
                  <c:v>-8.6711204519086288E-2</c:v>
                </c:pt>
                <c:pt idx="6">
                  <c:v>-0.11440626129296078</c:v>
                </c:pt>
                <c:pt idx="7">
                  <c:v>-0.10838615744527072</c:v>
                </c:pt>
                <c:pt idx="8">
                  <c:v>-9.7727295205127837E-2</c:v>
                </c:pt>
                <c:pt idx="9">
                  <c:v>-0.10141316545257432</c:v>
                </c:pt>
                <c:pt idx="10">
                  <c:v>-0.10223101356106282</c:v>
                </c:pt>
                <c:pt idx="11">
                  <c:v>-0.11160773722350077</c:v>
                </c:pt>
                <c:pt idx="12">
                  <c:v>-8.4999144112444608E-2</c:v>
                </c:pt>
                <c:pt idx="13">
                  <c:v>-0.10198375715617095</c:v>
                </c:pt>
                <c:pt idx="14">
                  <c:v>-0.13507807596477547</c:v>
                </c:pt>
                <c:pt idx="15">
                  <c:v>-0.12809890256195669</c:v>
                </c:pt>
                <c:pt idx="16">
                  <c:v>-0.1441757802841547</c:v>
                </c:pt>
                <c:pt idx="17">
                  <c:v>-0.13377505373071866</c:v>
                </c:pt>
                <c:pt idx="18">
                  <c:v>-0.13275704205260849</c:v>
                </c:pt>
                <c:pt idx="19">
                  <c:v>-0.13696880765353672</c:v>
                </c:pt>
                <c:pt idx="20">
                  <c:v>-0.12438912452212941</c:v>
                </c:pt>
                <c:pt idx="21">
                  <c:v>-0.13285697167963173</c:v>
                </c:pt>
                <c:pt idx="22">
                  <c:v>-0.12890326568651694</c:v>
                </c:pt>
                <c:pt idx="23">
                  <c:v>-0.12244985449911548</c:v>
                </c:pt>
                <c:pt idx="24">
                  <c:v>-0.13841221446640165</c:v>
                </c:pt>
                <c:pt idx="25">
                  <c:v>-0.14248513608612143</c:v>
                </c:pt>
                <c:pt idx="26">
                  <c:v>-0.14516533845597884</c:v>
                </c:pt>
                <c:pt idx="27">
                  <c:v>-0.18353475854461065</c:v>
                </c:pt>
                <c:pt idx="28">
                  <c:v>-0.24234353424501215</c:v>
                </c:pt>
                <c:pt idx="29">
                  <c:v>-0.24218932232725329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F9-46F4-8EA1-71378DEC90AD}"/>
            </c:ext>
          </c:extLst>
        </c:ser>
        <c:ser>
          <c:idx val="6"/>
          <c:order val="6"/>
          <c:tx>
            <c:strRef>
              <c:f>'D regionene'!$B$6</c:f>
              <c:strCache>
                <c:ptCount val="1"/>
                <c:pt idx="0">
                  <c:v>Værnesregionen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1.7958743372789278E-2"/>
                  <c:y val="1.886368651226609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5A-4850-8E6F-5A877B45D282}"/>
                </c:ext>
              </c:extLst>
            </c:dLbl>
            <c:dLbl>
              <c:idx val="29"/>
              <c:layout>
                <c:manualLayout>
                  <c:x val="0"/>
                  <c:y val="-1.259623015659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5A-4850-8E6F-5A877B45D2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regionene'!$B$6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regionene'!$B$6</c:f>
              <c:numCache>
                <c:formatCode>0%</c:formatCode>
                <c:ptCount val="30"/>
                <c:pt idx="1">
                  <c:v>-2.130824439403518E-2</c:v>
                </c:pt>
                <c:pt idx="2">
                  <c:v>-1.3083857052545451E-2</c:v>
                </c:pt>
                <c:pt idx="3">
                  <c:v>-2.1058495407385358E-2</c:v>
                </c:pt>
                <c:pt idx="4">
                  <c:v>-4.0336766948049531E-2</c:v>
                </c:pt>
                <c:pt idx="5">
                  <c:v>-0.10017254843627986</c:v>
                </c:pt>
                <c:pt idx="6">
                  <c:v>-0.13520490126808218</c:v>
                </c:pt>
                <c:pt idx="7">
                  <c:v>-0.14378896285002407</c:v>
                </c:pt>
                <c:pt idx="8">
                  <c:v>-0.15391655200624749</c:v>
                </c:pt>
                <c:pt idx="9">
                  <c:v>-0.14956676955115095</c:v>
                </c:pt>
                <c:pt idx="10">
                  <c:v>-0.17254843627979621</c:v>
                </c:pt>
                <c:pt idx="11">
                  <c:v>-0.19196013536127329</c:v>
                </c:pt>
                <c:pt idx="12">
                  <c:v>-0.16009073667769885</c:v>
                </c:pt>
                <c:pt idx="13">
                  <c:v>-0.18247740879848276</c:v>
                </c:pt>
                <c:pt idx="14">
                  <c:v>-0.21059090401993233</c:v>
                </c:pt>
                <c:pt idx="15">
                  <c:v>-0.20098635231118225</c:v>
                </c:pt>
                <c:pt idx="16">
                  <c:v>-0.21433446134394413</c:v>
                </c:pt>
                <c:pt idx="17">
                  <c:v>-0.17401308988137276</c:v>
                </c:pt>
                <c:pt idx="18">
                  <c:v>-0.22462913242348728</c:v>
                </c:pt>
                <c:pt idx="19">
                  <c:v>-0.24029615856606301</c:v>
                </c:pt>
                <c:pt idx="20">
                  <c:v>-0.22672381094046343</c:v>
                </c:pt>
                <c:pt idx="21">
                  <c:v>-0.215020973559927</c:v>
                </c:pt>
                <c:pt idx="22">
                  <c:v>-0.21862864899036852</c:v>
                </c:pt>
                <c:pt idx="23">
                  <c:v>-0.21311825517831243</c:v>
                </c:pt>
                <c:pt idx="24">
                  <c:v>-0.20366594771484881</c:v>
                </c:pt>
                <c:pt idx="25">
                  <c:v>-0.1864216280539957</c:v>
                </c:pt>
                <c:pt idx="26">
                  <c:v>-0.17709709568257034</c:v>
                </c:pt>
                <c:pt idx="27">
                  <c:v>-0.22909583131902861</c:v>
                </c:pt>
                <c:pt idx="28">
                  <c:v>-0.24619995537540434</c:v>
                </c:pt>
                <c:pt idx="29">
                  <c:v>-0.20507738648618501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BF9-46F4-8EA1-71378DEC9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918592"/>
        <c:axId val="516904032"/>
      </c:lineChart>
      <c:catAx>
        <c:axId val="51691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6904032"/>
        <c:crosses val="autoZero"/>
        <c:auto val="1"/>
        <c:lblAlgn val="ctr"/>
        <c:lblOffset val="100"/>
        <c:tickLblSkip val="7"/>
        <c:noMultiLvlLbl val="0"/>
      </c:catAx>
      <c:valAx>
        <c:axId val="516904032"/>
        <c:scaling>
          <c:orientation val="minMax"/>
          <c:max val="0.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6918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[Melkeleveranser_Trøndelag_1995_2024.xlsx]D regionene!Pivottabell6</c:name>
    <c:fmtId val="11"/>
  </c:pivotSource>
  <c:chart>
    <c:title>
      <c:tx>
        <c:strRef>
          <c:f>'D regionene'!$B$7</c:f>
          <c:strCache>
            <c:ptCount val="1"/>
            <c:pt idx="0">
              <c:v>Endring i gjennomsnittlig leveranse per leverandør regionvis i Trøndelag i prosent 1995 - 2024 (1995 = 0 %)</c:v>
            </c:pt>
          </c:strCache>
        </c:strRef>
      </c:tx>
      <c:layout>
        <c:manualLayout>
          <c:xMode val="edge"/>
          <c:yMode val="edge"/>
          <c:x val="0.12002505968161015"/>
          <c:y val="4.09656275805119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5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1.881313802354481E-16"/>
              <c:y val="-1.095827056056303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bg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0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0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dLbl>
      </c:pivotFmt>
      <c:pivotFmt>
        <c:idx val="53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5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261636265316081"/>
          <c:y val="0.11293596287218552"/>
          <c:w val="0.82770018505197562"/>
          <c:h val="0.75358503227148288"/>
        </c:manualLayout>
      </c:layout>
      <c:lineChart>
        <c:grouping val="standard"/>
        <c:varyColors val="0"/>
        <c:ser>
          <c:idx val="0"/>
          <c:order val="0"/>
          <c:tx>
            <c:strRef>
              <c:f>'D regionene'!$B$7</c:f>
              <c:strCache>
                <c:ptCount val="1"/>
                <c:pt idx="0">
                  <c:v>Fosenregionen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DA-4CDA-A41F-E4CBBEB9A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regionene'!$B$7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regionene'!$B$7</c:f>
              <c:numCache>
                <c:formatCode>0%</c:formatCode>
                <c:ptCount val="30"/>
                <c:pt idx="1">
                  <c:v>-1.8968742801016538E-2</c:v>
                </c:pt>
                <c:pt idx="2">
                  <c:v>-1.6791456896977367E-2</c:v>
                </c:pt>
                <c:pt idx="3">
                  <c:v>2.4585002729743437E-2</c:v>
                </c:pt>
                <c:pt idx="4">
                  <c:v>8.1850056610238503E-2</c:v>
                </c:pt>
                <c:pt idx="5">
                  <c:v>4.0564592739837639E-2</c:v>
                </c:pt>
                <c:pt idx="6">
                  <c:v>0.11887929030895666</c:v>
                </c:pt>
                <c:pt idx="7">
                  <c:v>0.20093683219772782</c:v>
                </c:pt>
                <c:pt idx="8">
                  <c:v>0.27980663600883954</c:v>
                </c:pt>
                <c:pt idx="9">
                  <c:v>0.35737302169682561</c:v>
                </c:pt>
                <c:pt idx="10">
                  <c:v>0.42443511144745338</c:v>
                </c:pt>
                <c:pt idx="11">
                  <c:v>0.51197392437547917</c:v>
                </c:pt>
                <c:pt idx="12">
                  <c:v>0.74570184479518564</c:v>
                </c:pt>
                <c:pt idx="13">
                  <c:v>0.85568114092004033</c:v>
                </c:pt>
                <c:pt idx="14">
                  <c:v>0.99448608215966983</c:v>
                </c:pt>
                <c:pt idx="15">
                  <c:v>1.2880375288377333</c:v>
                </c:pt>
                <c:pt idx="16">
                  <c:v>1.3301204640756852</c:v>
                </c:pt>
                <c:pt idx="17">
                  <c:v>1.6034592889737849</c:v>
                </c:pt>
                <c:pt idx="18">
                  <c:v>1.7071175548964814</c:v>
                </c:pt>
                <c:pt idx="19">
                  <c:v>1.8973904593552546</c:v>
                </c:pt>
                <c:pt idx="20">
                  <c:v>2.0828821415982079</c:v>
                </c:pt>
                <c:pt idx="21">
                  <c:v>2.1964732807871079</c:v>
                </c:pt>
                <c:pt idx="22">
                  <c:v>2.1587828275768697</c:v>
                </c:pt>
                <c:pt idx="23">
                  <c:v>2.4545159795301719</c:v>
                </c:pt>
                <c:pt idx="24">
                  <c:v>2.5872570631349912</c:v>
                </c:pt>
                <c:pt idx="25">
                  <c:v>2.8586754979690863</c:v>
                </c:pt>
                <c:pt idx="26">
                  <c:v>3.027691284213307</c:v>
                </c:pt>
                <c:pt idx="27">
                  <c:v>2.9693947132353626</c:v>
                </c:pt>
                <c:pt idx="28">
                  <c:v>3.0602901814062835</c:v>
                </c:pt>
                <c:pt idx="29">
                  <c:v>3.2849018121424436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A-4996-9A66-F776F57305FF}"/>
            </c:ext>
          </c:extLst>
        </c:ser>
        <c:ser>
          <c:idx val="1"/>
          <c:order val="1"/>
          <c:tx>
            <c:strRef>
              <c:f>'D regionene'!$B$7</c:f>
              <c:strCache>
                <c:ptCount val="1"/>
                <c:pt idx="0">
                  <c:v>Inn-Trøndelag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 regionene'!$B$7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regionene'!$B$7</c:f>
              <c:numCache>
                <c:formatCode>0%</c:formatCode>
                <c:ptCount val="30"/>
                <c:pt idx="1">
                  <c:v>-5.5737961457610627E-3</c:v>
                </c:pt>
                <c:pt idx="2">
                  <c:v>1.5566387918631002E-2</c:v>
                </c:pt>
                <c:pt idx="3">
                  <c:v>3.048552863894629E-2</c:v>
                </c:pt>
                <c:pt idx="4">
                  <c:v>4.4370577670518552E-2</c:v>
                </c:pt>
                <c:pt idx="5">
                  <c:v>2.9375701471945261E-2</c:v>
                </c:pt>
                <c:pt idx="6">
                  <c:v>8.0017485068297922E-2</c:v>
                </c:pt>
                <c:pt idx="7">
                  <c:v>0.17808670078915881</c:v>
                </c:pt>
                <c:pt idx="8">
                  <c:v>0.26536753385179751</c:v>
                </c:pt>
                <c:pt idx="9">
                  <c:v>0.31074820618113219</c:v>
                </c:pt>
                <c:pt idx="10">
                  <c:v>0.3645168924146252</c:v>
                </c:pt>
                <c:pt idx="11">
                  <c:v>0.45848694916965183</c:v>
                </c:pt>
                <c:pt idx="12">
                  <c:v>0.6644822154590031</c:v>
                </c:pt>
                <c:pt idx="13">
                  <c:v>0.73007820991267403</c:v>
                </c:pt>
                <c:pt idx="14">
                  <c:v>0.84266202773299637</c:v>
                </c:pt>
                <c:pt idx="15">
                  <c:v>0.99266739002460636</c:v>
                </c:pt>
                <c:pt idx="16">
                  <c:v>1.0185147824631817</c:v>
                </c:pt>
                <c:pt idx="17">
                  <c:v>1.2074855800831923</c:v>
                </c:pt>
                <c:pt idx="18">
                  <c:v>1.2399658047055315</c:v>
                </c:pt>
                <c:pt idx="19">
                  <c:v>1.3109627967877391</c:v>
                </c:pt>
                <c:pt idx="20">
                  <c:v>1.5880646897750823</c:v>
                </c:pt>
                <c:pt idx="21">
                  <c:v>1.636078894994943</c:v>
                </c:pt>
                <c:pt idx="22">
                  <c:v>1.6348979945548636</c:v>
                </c:pt>
                <c:pt idx="23">
                  <c:v>1.7700420817413942</c:v>
                </c:pt>
                <c:pt idx="24">
                  <c:v>1.8894496904711651</c:v>
                </c:pt>
                <c:pt idx="25">
                  <c:v>2.026649202325586</c:v>
                </c:pt>
                <c:pt idx="26">
                  <c:v>2.2599700280484147</c:v>
                </c:pt>
                <c:pt idx="27">
                  <c:v>2.173545177964586</c:v>
                </c:pt>
                <c:pt idx="28">
                  <c:v>2.2278789840464768</c:v>
                </c:pt>
                <c:pt idx="29">
                  <c:v>2.6724458826446247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A-4996-9A66-F776F57305FF}"/>
            </c:ext>
          </c:extLst>
        </c:ser>
        <c:ser>
          <c:idx val="2"/>
          <c:order val="2"/>
          <c:tx>
            <c:strRef>
              <c:f>'D regionene'!$B$7</c:f>
              <c:strCache>
                <c:ptCount val="1"/>
                <c:pt idx="0">
                  <c:v>Namdalsregionen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1.881313802354481E-16"/>
                  <c:y val="-1.09582705605630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DA-4CDA-A41F-E4CBBEB9A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regionene'!$B$7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regionene'!$B$7</c:f>
              <c:numCache>
                <c:formatCode>0%</c:formatCode>
                <c:ptCount val="30"/>
                <c:pt idx="1">
                  <c:v>2.0767484884356112E-3</c:v>
                </c:pt>
                <c:pt idx="2">
                  <c:v>5.0829985195359716E-2</c:v>
                </c:pt>
                <c:pt idx="3">
                  <c:v>6.5868500279222586E-2</c:v>
                </c:pt>
                <c:pt idx="4">
                  <c:v>8.5116578236538551E-2</c:v>
                </c:pt>
                <c:pt idx="5">
                  <c:v>8.4102157542001427E-2</c:v>
                </c:pt>
                <c:pt idx="6">
                  <c:v>0.1539228969050348</c:v>
                </c:pt>
                <c:pt idx="7">
                  <c:v>0.24260450069899611</c:v>
                </c:pt>
                <c:pt idx="8">
                  <c:v>0.34098882840924938</c:v>
                </c:pt>
                <c:pt idx="9">
                  <c:v>0.37849070886316188</c:v>
                </c:pt>
                <c:pt idx="10">
                  <c:v>0.45169943164849774</c:v>
                </c:pt>
                <c:pt idx="11">
                  <c:v>0.53893171030988207</c:v>
                </c:pt>
                <c:pt idx="12">
                  <c:v>0.69316913172001204</c:v>
                </c:pt>
                <c:pt idx="13">
                  <c:v>0.76350827852749692</c:v>
                </c:pt>
                <c:pt idx="14">
                  <c:v>0.88480284826562094</c:v>
                </c:pt>
                <c:pt idx="15">
                  <c:v>1.0341150738222531</c:v>
                </c:pt>
                <c:pt idx="16">
                  <c:v>0.99914960712606737</c:v>
                </c:pt>
                <c:pt idx="17">
                  <c:v>1.2172686833035942</c:v>
                </c:pt>
                <c:pt idx="18">
                  <c:v>1.3385666345489213</c:v>
                </c:pt>
                <c:pt idx="19">
                  <c:v>1.4336415572357331</c:v>
                </c:pt>
                <c:pt idx="20">
                  <c:v>1.6767571692175089</c:v>
                </c:pt>
                <c:pt idx="21">
                  <c:v>1.7655032784311107</c:v>
                </c:pt>
                <c:pt idx="22">
                  <c:v>1.8759979537274656</c:v>
                </c:pt>
                <c:pt idx="23">
                  <c:v>1.9287948274614648</c:v>
                </c:pt>
                <c:pt idx="24">
                  <c:v>2.0467143343239886</c:v>
                </c:pt>
                <c:pt idx="25">
                  <c:v>2.2350649286974904</c:v>
                </c:pt>
                <c:pt idx="26">
                  <c:v>2.531660497465051</c:v>
                </c:pt>
                <c:pt idx="27">
                  <c:v>2.3458159317105767</c:v>
                </c:pt>
                <c:pt idx="28">
                  <c:v>2.3947759726302902</c:v>
                </c:pt>
                <c:pt idx="29">
                  <c:v>2.7007540707990447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3A-4996-9A66-F776F57305FF}"/>
            </c:ext>
          </c:extLst>
        </c:ser>
        <c:ser>
          <c:idx val="3"/>
          <c:order val="3"/>
          <c:tx>
            <c:strRef>
              <c:f>'D regionene'!$B$7</c:f>
              <c:strCache>
                <c:ptCount val="1"/>
                <c:pt idx="0">
                  <c:v>Orkdalsregionen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DA-4CDA-A41F-E4CBBEB9A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regionene'!$B$7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regionene'!$B$7</c:f>
              <c:numCache>
                <c:formatCode>0%</c:formatCode>
                <c:ptCount val="30"/>
                <c:pt idx="1">
                  <c:v>-2.508954386600612E-2</c:v>
                </c:pt>
                <c:pt idx="2">
                  <c:v>-2.8043636410983355E-2</c:v>
                </c:pt>
                <c:pt idx="3">
                  <c:v>2.0393433146281548E-2</c:v>
                </c:pt>
                <c:pt idx="4">
                  <c:v>5.9812104627562326E-2</c:v>
                </c:pt>
                <c:pt idx="5">
                  <c:v>3.8823850658151374E-2</c:v>
                </c:pt>
                <c:pt idx="6">
                  <c:v>0.10745949736909016</c:v>
                </c:pt>
                <c:pt idx="7">
                  <c:v>0.16018640585918198</c:v>
                </c:pt>
                <c:pt idx="8">
                  <c:v>0.24317541491876532</c:v>
                </c:pt>
                <c:pt idx="9">
                  <c:v>0.29894914361448588</c:v>
                </c:pt>
                <c:pt idx="10">
                  <c:v>0.34283820712059199</c:v>
                </c:pt>
                <c:pt idx="11">
                  <c:v>0.44844709961778428</c:v>
                </c:pt>
                <c:pt idx="12">
                  <c:v>0.51714017946580382</c:v>
                </c:pt>
                <c:pt idx="13">
                  <c:v>0.64496912665275019</c:v>
                </c:pt>
                <c:pt idx="14">
                  <c:v>0.78065240888125553</c:v>
                </c:pt>
                <c:pt idx="15">
                  <c:v>0.95452664583675606</c:v>
                </c:pt>
                <c:pt idx="16">
                  <c:v>0.96421827952337835</c:v>
                </c:pt>
                <c:pt idx="17">
                  <c:v>1.1769775721266273</c:v>
                </c:pt>
                <c:pt idx="18">
                  <c:v>1.3985605105622074</c:v>
                </c:pt>
                <c:pt idx="19">
                  <c:v>1.4891266202666509</c:v>
                </c:pt>
                <c:pt idx="20">
                  <c:v>1.6453381855940938</c:v>
                </c:pt>
                <c:pt idx="21">
                  <c:v>1.8164474181762589</c:v>
                </c:pt>
                <c:pt idx="22">
                  <c:v>1.8752761697342661</c:v>
                </c:pt>
                <c:pt idx="23">
                  <c:v>2.1125894421689417</c:v>
                </c:pt>
                <c:pt idx="24">
                  <c:v>2.0265336652768169</c:v>
                </c:pt>
                <c:pt idx="25">
                  <c:v>2.2873869381364065</c:v>
                </c:pt>
                <c:pt idx="26">
                  <c:v>2.5332375470538668</c:v>
                </c:pt>
                <c:pt idx="27">
                  <c:v>2.3433051216121634</c:v>
                </c:pt>
                <c:pt idx="28">
                  <c:v>2.2527959067031791</c:v>
                </c:pt>
                <c:pt idx="29">
                  <c:v>2.5364119473985909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3A-4996-9A66-F776F57305FF}"/>
            </c:ext>
          </c:extLst>
        </c:ser>
        <c:ser>
          <c:idx val="4"/>
          <c:order val="4"/>
          <c:tx>
            <c:strRef>
              <c:f>'D regionene'!$B$7</c:f>
              <c:strCache>
                <c:ptCount val="1"/>
                <c:pt idx="0">
                  <c:v>Trondheim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EDA-4CDA-A41F-E4CBBEB9A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regionene'!$B$7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regionene'!$B$7</c:f>
              <c:numCache>
                <c:formatCode>0%</c:formatCode>
                <c:ptCount val="30"/>
                <c:pt idx="1">
                  <c:v>-1.2167540968187417E-2</c:v>
                </c:pt>
                <c:pt idx="2">
                  <c:v>-1.179250890833375E-2</c:v>
                </c:pt>
                <c:pt idx="3">
                  <c:v>-4.9653083249933776E-3</c:v>
                </c:pt>
                <c:pt idx="4">
                  <c:v>6.2159428455832236E-3</c:v>
                </c:pt>
                <c:pt idx="5">
                  <c:v>-9.9759273154027828E-3</c:v>
                </c:pt>
                <c:pt idx="6">
                  <c:v>2.8406790171512781E-2</c:v>
                </c:pt>
                <c:pt idx="7">
                  <c:v>8.6852459557065401E-2</c:v>
                </c:pt>
                <c:pt idx="8">
                  <c:v>0.12194476509292397</c:v>
                </c:pt>
                <c:pt idx="9">
                  <c:v>0.19547707612233189</c:v>
                </c:pt>
                <c:pt idx="10">
                  <c:v>0.21123961098926475</c:v>
                </c:pt>
                <c:pt idx="11">
                  <c:v>0.32620211114958897</c:v>
                </c:pt>
                <c:pt idx="12">
                  <c:v>0.47191504097887577</c:v>
                </c:pt>
                <c:pt idx="13">
                  <c:v>0.55617120063616665</c:v>
                </c:pt>
                <c:pt idx="14">
                  <c:v>0.64616348674988877</c:v>
                </c:pt>
                <c:pt idx="15">
                  <c:v>0.7861321424448805</c:v>
                </c:pt>
                <c:pt idx="16">
                  <c:v>0.73496296275441109</c:v>
                </c:pt>
                <c:pt idx="17">
                  <c:v>0.78303581322867388</c:v>
                </c:pt>
                <c:pt idx="18">
                  <c:v>0.92067009119242749</c:v>
                </c:pt>
                <c:pt idx="19">
                  <c:v>0.93904328113176083</c:v>
                </c:pt>
                <c:pt idx="20">
                  <c:v>1.128350455962138</c:v>
                </c:pt>
                <c:pt idx="21">
                  <c:v>1.1836814974604641</c:v>
                </c:pt>
                <c:pt idx="22">
                  <c:v>0.83919468191293622</c:v>
                </c:pt>
                <c:pt idx="23">
                  <c:v>1.0164524115640439</c:v>
                </c:pt>
                <c:pt idx="24">
                  <c:v>0.89723433388927176</c:v>
                </c:pt>
                <c:pt idx="25">
                  <c:v>1.1160840817268847</c:v>
                </c:pt>
                <c:pt idx="26">
                  <c:v>1.1720487032975491</c:v>
                </c:pt>
                <c:pt idx="27">
                  <c:v>1.2190779615551637</c:v>
                </c:pt>
                <c:pt idx="28">
                  <c:v>1.1895230033219182</c:v>
                </c:pt>
                <c:pt idx="29">
                  <c:v>1.3308318134595407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3A-4996-9A66-F776F57305FF}"/>
            </c:ext>
          </c:extLst>
        </c:ser>
        <c:ser>
          <c:idx val="5"/>
          <c:order val="5"/>
          <c:tx>
            <c:strRef>
              <c:f>'D regionene'!$B$7</c:f>
              <c:strCache>
                <c:ptCount val="1"/>
                <c:pt idx="0">
                  <c:v>Trøndelag Sør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EDA-4CDA-A41F-E4CBBEB9A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regionene'!$B$7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regionene'!$B$7</c:f>
              <c:numCache>
                <c:formatCode>0%</c:formatCode>
                <c:ptCount val="30"/>
                <c:pt idx="1">
                  <c:v>-1.045650231860013E-2</c:v>
                </c:pt>
                <c:pt idx="2">
                  <c:v>-1.4608108447484586E-2</c:v>
                </c:pt>
                <c:pt idx="3">
                  <c:v>7.4259494264384282E-3</c:v>
                </c:pt>
                <c:pt idx="4">
                  <c:v>3.7292590328337691E-2</c:v>
                </c:pt>
                <c:pt idx="5">
                  <c:v>2.6191555805710202E-2</c:v>
                </c:pt>
                <c:pt idx="6">
                  <c:v>9.071860237935854E-2</c:v>
                </c:pt>
                <c:pt idx="7">
                  <c:v>0.15181641143652974</c:v>
                </c:pt>
                <c:pt idx="8">
                  <c:v>0.2205514271906418</c:v>
                </c:pt>
                <c:pt idx="9">
                  <c:v>0.26388283336098806</c:v>
                </c:pt>
                <c:pt idx="10">
                  <c:v>0.31607162526224736</c:v>
                </c:pt>
                <c:pt idx="11">
                  <c:v>0.400272565558351</c:v>
                </c:pt>
                <c:pt idx="12">
                  <c:v>0.50388864303121328</c:v>
                </c:pt>
                <c:pt idx="13">
                  <c:v>0.54696998526977569</c:v>
                </c:pt>
                <c:pt idx="14">
                  <c:v>0.62770422726453889</c:v>
                </c:pt>
                <c:pt idx="15">
                  <c:v>0.73780435265343114</c:v>
                </c:pt>
                <c:pt idx="16">
                  <c:v>0.75937854220430567</c:v>
                </c:pt>
                <c:pt idx="17">
                  <c:v>0.89006160158347092</c:v>
                </c:pt>
                <c:pt idx="18">
                  <c:v>0.93707592236822845</c:v>
                </c:pt>
                <c:pt idx="19">
                  <c:v>1.0599963662107839</c:v>
                </c:pt>
                <c:pt idx="20">
                  <c:v>1.157993409567635</c:v>
                </c:pt>
                <c:pt idx="21">
                  <c:v>1.1840021334194859</c:v>
                </c:pt>
                <c:pt idx="22">
                  <c:v>1.1853839491623055</c:v>
                </c:pt>
                <c:pt idx="23">
                  <c:v>1.3689677231569968</c:v>
                </c:pt>
                <c:pt idx="24">
                  <c:v>1.4484615289531342</c:v>
                </c:pt>
                <c:pt idx="25">
                  <c:v>1.5610108980800206</c:v>
                </c:pt>
                <c:pt idx="26">
                  <c:v>1.6336508133096821</c:v>
                </c:pt>
                <c:pt idx="27">
                  <c:v>1.6281934091814871</c:v>
                </c:pt>
                <c:pt idx="28">
                  <c:v>1.5319345390362507</c:v>
                </c:pt>
                <c:pt idx="29">
                  <c:v>1.772252406838982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3A-4996-9A66-F776F57305FF}"/>
            </c:ext>
          </c:extLst>
        </c:ser>
        <c:ser>
          <c:idx val="6"/>
          <c:order val="6"/>
          <c:tx>
            <c:strRef>
              <c:f>'D regionene'!$B$7</c:f>
              <c:strCache>
                <c:ptCount val="1"/>
                <c:pt idx="0">
                  <c:v>Værnesregionen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DA-4CDA-A41F-E4CBBEB9A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regionene'!$B$7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regionene'!$B$7</c:f>
              <c:numCache>
                <c:formatCode>0%</c:formatCode>
                <c:ptCount val="30"/>
                <c:pt idx="1">
                  <c:v>-5.4633746746310229E-3</c:v>
                </c:pt>
                <c:pt idx="2">
                  <c:v>1.3876693356114312E-4</c:v>
                </c:pt>
                <c:pt idx="3">
                  <c:v>2.6821249856342651E-2</c:v>
                </c:pt>
                <c:pt idx="4">
                  <c:v>2.9994539451351422E-2</c:v>
                </c:pt>
                <c:pt idx="5">
                  <c:v>2.0603495442729363E-2</c:v>
                </c:pt>
                <c:pt idx="6">
                  <c:v>9.7858982009808637E-2</c:v>
                </c:pt>
                <c:pt idx="7">
                  <c:v>0.16413543374920292</c:v>
                </c:pt>
                <c:pt idx="8">
                  <c:v>0.24860172114533935</c:v>
                </c:pt>
                <c:pt idx="9">
                  <c:v>0.31798788460394878</c:v>
                </c:pt>
                <c:pt idx="10">
                  <c:v>0.3272064894837507</c:v>
                </c:pt>
                <c:pt idx="11">
                  <c:v>0.4606946309286572</c:v>
                </c:pt>
                <c:pt idx="12">
                  <c:v>0.72764785135646537</c:v>
                </c:pt>
                <c:pt idx="13">
                  <c:v>0.88738981506159231</c:v>
                </c:pt>
                <c:pt idx="14">
                  <c:v>1.1568787899293997</c:v>
                </c:pt>
                <c:pt idx="15">
                  <c:v>1.3152406592390016</c:v>
                </c:pt>
                <c:pt idx="16">
                  <c:v>1.2275511052450483</c:v>
                </c:pt>
                <c:pt idx="17">
                  <c:v>1.4223211692514135</c:v>
                </c:pt>
                <c:pt idx="18">
                  <c:v>1.3756847136458525</c:v>
                </c:pt>
                <c:pt idx="19">
                  <c:v>1.3990888095737357</c:v>
                </c:pt>
                <c:pt idx="20">
                  <c:v>1.8242377362486235</c:v>
                </c:pt>
                <c:pt idx="21">
                  <c:v>1.918105598432664</c:v>
                </c:pt>
                <c:pt idx="22">
                  <c:v>2.040146139538451</c:v>
                </c:pt>
                <c:pt idx="23">
                  <c:v>2.1292593385571097</c:v>
                </c:pt>
                <c:pt idx="24">
                  <c:v>2.2196028620798947</c:v>
                </c:pt>
                <c:pt idx="25">
                  <c:v>2.3569401927815794</c:v>
                </c:pt>
                <c:pt idx="26">
                  <c:v>2.5586068641737025</c:v>
                </c:pt>
                <c:pt idx="27">
                  <c:v>2.4847750661194312</c:v>
                </c:pt>
                <c:pt idx="28">
                  <c:v>2.7192175741446509</c:v>
                </c:pt>
                <c:pt idx="29">
                  <c:v>2.9496478123286853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53A-4996-9A66-F776F5730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934400"/>
        <c:axId val="516943552"/>
      </c:lineChart>
      <c:catAx>
        <c:axId val="51693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6943552"/>
        <c:crosses val="autoZero"/>
        <c:auto val="1"/>
        <c:lblAlgn val="ctr"/>
        <c:lblOffset val="100"/>
        <c:tickLblSkip val="7"/>
        <c:noMultiLvlLbl val="0"/>
      </c:catAx>
      <c:valAx>
        <c:axId val="516943552"/>
        <c:scaling>
          <c:orientation val="minMax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6934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accent4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accent5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accent6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ayout>
        <c:manualLayout>
          <c:xMode val="edge"/>
          <c:yMode val="edge"/>
          <c:x val="0.17488123029847399"/>
          <c:y val="0.92330034024822705"/>
          <c:w val="0.78424062570068187"/>
          <c:h val="7.40998447685274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[Melkeleveranser_Trøndelag_1995_2024.xlsx]D regionene!Pivottabell2</c:name>
    <c:fmtId val="23"/>
  </c:pivotSource>
  <c:chart>
    <c:title>
      <c:tx>
        <c:strRef>
          <c:f>'D regionene'!$X$4</c:f>
          <c:strCache>
            <c:ptCount val="1"/>
            <c:pt idx="0">
              <c:v>Regionvis foredeling av melkeleverandører i Trøndelag 1995 - 2024 i prosent (hele fylket = 100 %)</c:v>
            </c:pt>
          </c:strCache>
        </c:strRef>
      </c:tx>
      <c:layout>
        <c:manualLayout>
          <c:xMode val="edge"/>
          <c:yMode val="edge"/>
          <c:x val="0.11455555555555556"/>
          <c:y val="1.10192813563086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0"/>
              <c:y val="-2.4793383051694554E-2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fld id="{BB6A1B1B-CC2C-439E-BB2D-68E5E3C3B5AB}" type="VALUE">
                  <a:rPr lang="en-US"/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t>[VERDI]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0"/>
              <c:y val="5.5096406781542893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833333333333334"/>
              <c:y val="-2.5252228058980662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82998687664042"/>
              <c:y val="-3.1788891393051909E-3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0CAA19A2-8968-46F5-86CD-4CF84D29B3E4}" type="VALUE">
                  <a:rPr lang="en-US"/>
                  <a:pPr>
                    <a:defRPr sz="8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[VERDI]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9.166666666666666E-2"/>
              <c:y val="-5.5641514144700949E-2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fld id="{1D936065-343A-42E9-881A-2A294E104DD9}" type="SERIESNAME">
                  <a:rPr lang="en-US"/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t>[SERIENAVN]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7777777777777779E-3"/>
              <c:y val="1.652892203446302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277777777777777"/>
              <c:y val="8.26446101723146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9.4444444444444442E-2"/>
              <c:y val="-8.264461017231611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277777777777777"/>
              <c:y val="-5.509640678154339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8.3333333333333332E-3"/>
              <c:y val="3.8567484747080376E-2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fld id="{3443C559-09F9-4982-8CC3-E14AA1A552F9}" type="SERIESNAME">
                  <a:rPr lang="en-US"/>
                  <a:pPr>
                    <a:defRPr sz="8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t>[SERIENAVN]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3.3333333333333333E-2"/>
              <c:y val="-5.7851227120620595E-2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EC243F53-51B3-4210-B2B8-92845E0B8038}" type="SERIESNAME">
                  <a:rPr lang="en-US"/>
                  <a:pPr>
                    <a:defRPr sz="8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[SERIENAVN]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7.4999999999999997E-2"/>
              <c:y val="-4.13223050861575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1.388888888888899E-2"/>
              <c:y val="3.30578440689259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2.7777777777777779E-3"/>
              <c:y val="-2.47933830516946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7777777777777776E-2"/>
              <c:y val="-2.754820339077180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1.388888888888899E-2"/>
              <c:y val="3.30578440689259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0"/>
              <c:y val="5.5096406781542893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833333333333334"/>
              <c:y val="-2.5252228058980662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9.166666666666666E-2"/>
              <c:y val="-5.5641514144700949E-2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fld id="{1D936065-343A-42E9-881A-2A294E104DD9}" type="SERIESNAME">
                  <a:rPr lang="en-US"/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t>[SERIENAVN]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0"/>
              <c:y val="-2.4793383051694554E-2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fld id="{BB6A1B1B-CC2C-439E-BB2D-68E5E3C3B5AB}" type="VALUE">
                  <a:rPr lang="en-US"/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t>[VERDI]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82998687664042"/>
              <c:y val="-3.1788891393051909E-3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0CAA19A2-8968-46F5-86CD-4CF84D29B3E4}" type="VALUE">
                  <a:rPr lang="en-US"/>
                  <a:pPr>
                    <a:defRPr sz="8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[VERDI]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36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3.3333333333333333E-2"/>
              <c:y val="-5.7851227120620595E-2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EC243F53-51B3-4210-B2B8-92845E0B8038}" type="SERIESNAME">
                  <a:rPr lang="en-US"/>
                  <a:pPr>
                    <a:defRPr sz="8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[SERIENAVN]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37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8.3333333333333332E-3"/>
              <c:y val="3.8567484747080376E-2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fld id="{3443C559-09F9-4982-8CC3-E14AA1A552F9}" type="SERIESNAME">
                  <a:rPr lang="en-US"/>
                  <a:pPr>
                    <a:defRPr sz="8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t>[SERIENAVN]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41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277777777777777"/>
              <c:y val="-5.509640678154339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7777777777777776E-2"/>
              <c:y val="-2.754820339077180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277777777777777"/>
              <c:y val="8.26446101723146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7.4999999999999997E-2"/>
              <c:y val="-4.13223050861575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9.4444444444444442E-2"/>
              <c:y val="-8.264461017231611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2.7777777777777779E-3"/>
              <c:y val="-2.47933830516946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1.388888888888899E-2"/>
              <c:y val="3.30578440689259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0"/>
              <c:y val="5.5096406781542893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833333333333334"/>
              <c:y val="-2.5252228058980662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9.166666666666666E-2"/>
              <c:y val="-5.5641514144700949E-2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fld id="{1D936065-343A-42E9-881A-2A294E104DD9}" type="SERIESNAME">
                  <a:rPr lang="en-US"/>
                  <a:pPr>
                    <a:defRPr>
                      <a:solidFill>
                        <a:schemeClr val="accent2"/>
                      </a:solidFill>
                    </a:defRPr>
                  </a:pPr>
                  <a:t>[SERIENAVN]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6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663003663003663E-3"/>
              <c:y val="-6.144853027392195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0634920634920642E-2"/>
                  <c:h val="7.5063091340386578E-2"/>
                </c:manualLayout>
              </c15:layout>
            </c:ext>
          </c:extLst>
        </c:dLbl>
      </c:pivotFmt>
      <c:pivotFmt>
        <c:idx val="6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829995033170843"/>
              <c:y val="-1.4625877748255861E-2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0CAA19A2-8968-46F5-86CD-4CF84D29B3E4}" type="VALUE">
                  <a:rPr lang="en-US"/>
                  <a:pPr>
                    <a:defRPr>
                      <a:solidFill>
                        <a:schemeClr val="bg1">
                          <a:lumMod val="50000"/>
                        </a:schemeClr>
                      </a:solidFill>
                    </a:defRPr>
                  </a:pPr>
                  <a:t>[VERDI]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6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3.0151404105513063E-2"/>
              <c:y val="-6.0190357784224338E-2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EC243F53-51B3-4210-B2B8-92845E0B8038}" type="SERIESNAME">
                  <a:rPr lang="en-US"/>
                  <a:pPr>
                    <a:defRPr>
                      <a:solidFill>
                        <a:schemeClr val="bg1">
                          <a:lumMod val="50000"/>
                        </a:schemeClr>
                      </a:solidFill>
                    </a:defRPr>
                  </a:pPr>
                  <a:t>[SERIENAVN]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25826571201272869"/>
                  <c:h val="5.2701754385964902E-2"/>
                </c:manualLayout>
              </c15:layout>
              <c15:dlblFieldTable/>
              <c15:showDataLabelsRange val="0"/>
            </c:ext>
          </c:extLst>
        </c:dLbl>
      </c:pivotFmt>
      <c:pivotFmt>
        <c:idx val="6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8.3333333333333332E-3"/>
              <c:y val="3.8567484747080376E-2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3443C559-09F9-4982-8CC3-E14AA1A552F9}" type="SERIESNAME">
                  <a:rPr lang="en-US">
                    <a:solidFill>
                      <a:schemeClr val="accent4">
                        <a:lumMod val="75000"/>
                      </a:schemeClr>
                    </a:solidFill>
                  </a:rPr>
                  <a:pPr>
                    <a:defRPr>
                      <a:solidFill>
                        <a:schemeClr val="accent4">
                          <a:lumMod val="75000"/>
                        </a:schemeClr>
                      </a:solidFill>
                    </a:defRPr>
                  </a:pPr>
                  <a:t>[SERIENAVN]</a:t>
                </a:fld>
                <a:endParaRPr lang="nb-NO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6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277777777777777"/>
              <c:y val="-5.509640678154339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7777777777777776E-2"/>
              <c:y val="-2.754820339077180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dLbl>
      </c:pivotFmt>
      <c:pivotFmt>
        <c:idx val="7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277779006291894"/>
              <c:y val="8.264394278216159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7.4999999999999997E-2"/>
              <c:y val="-4.13223050861575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9.4444444444444442E-2"/>
              <c:y val="-8.264461017231611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2.7777777777777779E-3"/>
              <c:y val="-2.47933830516946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500911354502192"/>
              <c:y val="2.976227495546917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500911354502192"/>
              <c:y val="4.5788115316106543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5664479440069977E-2"/>
          <c:y val="0.12121209491939547"/>
          <c:w val="0.85256167979002628"/>
          <c:h val="0.8090258760057536"/>
        </c:manualLayout>
      </c:layout>
      <c:lineChart>
        <c:grouping val="standard"/>
        <c:varyColors val="0"/>
        <c:ser>
          <c:idx val="0"/>
          <c:order val="0"/>
          <c:tx>
            <c:strRef>
              <c:f>'D regionene'!$X$4</c:f>
              <c:strCache>
                <c:ptCount val="1"/>
                <c:pt idx="0">
                  <c:v>Fosenregionen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FEE4-48BF-BF79-745672C8AC8D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FEE4-48BF-BF79-745672C8AC8D}"/>
              </c:ext>
            </c:extLst>
          </c:dPt>
          <c:dLbls>
            <c:dLbl>
              <c:idx val="0"/>
              <c:layout>
                <c:manualLayout>
                  <c:x val="-0.10500911354502192"/>
                  <c:y val="4.57881153161065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C8F-4163-A01C-FA1A4DBC76EF}"/>
                </c:ext>
              </c:extLst>
            </c:dLbl>
            <c:dLbl>
              <c:idx val="18"/>
              <c:layout>
                <c:manualLayout>
                  <c:x val="-1.388888888888899E-2"/>
                  <c:y val="3.305784406892593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E4-48BF-BF79-745672C8AC8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E4-48BF-BF79-745672C8AC8D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C8F-4163-A01C-FA1A4DBC76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regionene'!$X$4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regionene'!$X$4</c:f>
              <c:numCache>
                <c:formatCode>0%</c:formatCode>
                <c:ptCount val="30"/>
                <c:pt idx="0">
                  <c:v>0.17211838006230529</c:v>
                </c:pt>
                <c:pt idx="1">
                  <c:v>0.17185969037820889</c:v>
                </c:pt>
                <c:pt idx="2">
                  <c:v>0.17117472852912141</c:v>
                </c:pt>
                <c:pt idx="3">
                  <c:v>0.16846169477748424</c:v>
                </c:pt>
                <c:pt idx="4">
                  <c:v>0.16458905556729347</c:v>
                </c:pt>
                <c:pt idx="5">
                  <c:v>0.16458196181698487</c:v>
                </c:pt>
                <c:pt idx="6">
                  <c:v>0.15899783184774752</c:v>
                </c:pt>
                <c:pt idx="7">
                  <c:v>0.15966171194259354</c:v>
                </c:pt>
                <c:pt idx="8">
                  <c:v>0.16019549280477871</c:v>
                </c:pt>
                <c:pt idx="9">
                  <c:v>0.15799943165672065</c:v>
                </c:pt>
                <c:pt idx="10">
                  <c:v>0.15686274509803921</c:v>
                </c:pt>
                <c:pt idx="11">
                  <c:v>0.15634028892455859</c:v>
                </c:pt>
                <c:pt idx="12">
                  <c:v>0.15274878218510787</c:v>
                </c:pt>
                <c:pt idx="13">
                  <c:v>0.15102040816326531</c:v>
                </c:pt>
                <c:pt idx="14">
                  <c:v>0.14939271255060729</c:v>
                </c:pt>
                <c:pt idx="15">
                  <c:v>0.14217182730047973</c:v>
                </c:pt>
                <c:pt idx="16">
                  <c:v>0.13936972924988902</c:v>
                </c:pt>
                <c:pt idx="17">
                  <c:v>0.13909774436090225</c:v>
                </c:pt>
                <c:pt idx="18">
                  <c:v>0.13452027695351138</c:v>
                </c:pt>
                <c:pt idx="19">
                  <c:v>0.13486670151594354</c:v>
                </c:pt>
                <c:pt idx="20">
                  <c:v>0.13814317673378076</c:v>
                </c:pt>
                <c:pt idx="21">
                  <c:v>0.13683602771362588</c:v>
                </c:pt>
                <c:pt idx="22">
                  <c:v>0.13604240282685512</c:v>
                </c:pt>
                <c:pt idx="23">
                  <c:v>0.13481756338899195</c:v>
                </c:pt>
                <c:pt idx="24">
                  <c:v>0.13372093023255813</c:v>
                </c:pt>
                <c:pt idx="25">
                  <c:v>0.13476157567380787</c:v>
                </c:pt>
                <c:pt idx="26">
                  <c:v>0.13564213564213565</c:v>
                </c:pt>
                <c:pt idx="27">
                  <c:v>0.13348247576435496</c:v>
                </c:pt>
                <c:pt idx="28">
                  <c:v>0.13343799058084774</c:v>
                </c:pt>
                <c:pt idx="29">
                  <c:v>0.13513513513513514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E4-48BF-BF79-745672C8AC8D}"/>
            </c:ext>
          </c:extLst>
        </c:ser>
        <c:ser>
          <c:idx val="1"/>
          <c:order val="1"/>
          <c:tx>
            <c:strRef>
              <c:f>'D regionene'!$X$4</c:f>
              <c:strCache>
                <c:ptCount val="1"/>
                <c:pt idx="0">
                  <c:v>Inn-Trøndelag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FEE4-48BF-BF79-745672C8AC8D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FEE4-48BF-BF79-745672C8AC8D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FEE4-48BF-BF79-745672C8AC8D}"/>
              </c:ext>
            </c:extLst>
          </c:dPt>
          <c:dLbls>
            <c:dLbl>
              <c:idx val="0"/>
              <c:layout>
                <c:manualLayout>
                  <c:x val="-0.10833333333333334"/>
                  <c:y val="-2.525222805898066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E4-48BF-BF79-745672C8AC8D}"/>
                </c:ext>
              </c:extLst>
            </c:dLbl>
            <c:dLbl>
              <c:idx val="15"/>
              <c:layout>
                <c:manualLayout>
                  <c:x val="9.166666666666666E-2"/>
                  <c:y val="-5.5641514144700949E-2"/>
                </c:manualLayout>
              </c:layout>
              <c:tx>
                <c:rich>
                  <a:bodyPr/>
                  <a:lstStyle/>
                  <a:p>
                    <a:fld id="{1D936065-343A-42E9-881A-2A294E104DD9}" type="SERIESNAME">
                      <a:rPr lang="en-US"/>
                      <a:pPr/>
                      <a:t>[SERIENAVN]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FEE4-48BF-BF79-745672C8AC8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4.0634920634920642E-2"/>
                      <c:h val="7.50630913403865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EE4-48BF-BF79-745672C8AC8D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C8F-4163-A01C-FA1A4DBC76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regionene'!$X$4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regionene'!$X$4</c:f>
              <c:numCache>
                <c:formatCode>0%</c:formatCode>
                <c:ptCount val="30"/>
                <c:pt idx="0">
                  <c:v>0.22663551401869159</c:v>
                </c:pt>
                <c:pt idx="1">
                  <c:v>0.2275132275132275</c:v>
                </c:pt>
                <c:pt idx="2">
                  <c:v>0.22823297137216189</c:v>
                </c:pt>
                <c:pt idx="3">
                  <c:v>0.23145702093070514</c:v>
                </c:pt>
                <c:pt idx="4">
                  <c:v>0.23283329811958589</c:v>
                </c:pt>
                <c:pt idx="5">
                  <c:v>0.23238973008558261</c:v>
                </c:pt>
                <c:pt idx="6">
                  <c:v>0.23536497229583234</c:v>
                </c:pt>
                <c:pt idx="7">
                  <c:v>0.2337262942080984</c:v>
                </c:pt>
                <c:pt idx="8">
                  <c:v>0.23106163453706219</c:v>
                </c:pt>
                <c:pt idx="9">
                  <c:v>0.23358908780903667</c:v>
                </c:pt>
                <c:pt idx="10">
                  <c:v>0.23410576351752824</c:v>
                </c:pt>
                <c:pt idx="11">
                  <c:v>0.23595505617977527</c:v>
                </c:pt>
                <c:pt idx="12">
                  <c:v>0.23486430062630481</c:v>
                </c:pt>
                <c:pt idx="13">
                  <c:v>0.23525046382189238</c:v>
                </c:pt>
                <c:pt idx="14">
                  <c:v>0.23238866396761135</c:v>
                </c:pt>
                <c:pt idx="15">
                  <c:v>0.23375490623637157</c:v>
                </c:pt>
                <c:pt idx="16">
                  <c:v>0.23524189968930315</c:v>
                </c:pt>
                <c:pt idx="17">
                  <c:v>0.23825187969924813</c:v>
                </c:pt>
                <c:pt idx="18">
                  <c:v>0.24183976261127596</c:v>
                </c:pt>
                <c:pt idx="19">
                  <c:v>0.24202822791427078</c:v>
                </c:pt>
                <c:pt idx="20">
                  <c:v>0.2354586129753915</c:v>
                </c:pt>
                <c:pt idx="21">
                  <c:v>0.2361431870669746</c:v>
                </c:pt>
                <c:pt idx="22">
                  <c:v>0.23557126030624265</c:v>
                </c:pt>
                <c:pt idx="23">
                  <c:v>0.24180581323438466</c:v>
                </c:pt>
                <c:pt idx="24">
                  <c:v>0.24031007751937986</c:v>
                </c:pt>
                <c:pt idx="25">
                  <c:v>0.24187975120939875</c:v>
                </c:pt>
                <c:pt idx="26">
                  <c:v>0.24025974025974026</c:v>
                </c:pt>
                <c:pt idx="27">
                  <c:v>0.24235645041014167</c:v>
                </c:pt>
                <c:pt idx="28">
                  <c:v>0.24097331240188383</c:v>
                </c:pt>
                <c:pt idx="29">
                  <c:v>0.24155405405405406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EE4-48BF-BF79-745672C8AC8D}"/>
            </c:ext>
          </c:extLst>
        </c:ser>
        <c:ser>
          <c:idx val="2"/>
          <c:order val="2"/>
          <c:tx>
            <c:strRef>
              <c:f>'D regionene'!$X$4</c:f>
              <c:strCache>
                <c:ptCount val="1"/>
                <c:pt idx="0">
                  <c:v>Namdalsregionen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FEE4-48BF-BF79-745672C8AC8D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FEE4-48BF-BF79-745672C8AC8D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FEE4-48BF-BF79-745672C8AC8D}"/>
              </c:ext>
            </c:extLst>
          </c:dPt>
          <c:dLbls>
            <c:dLbl>
              <c:idx val="0"/>
              <c:layout>
                <c:manualLayout>
                  <c:x val="-0.10829995033170843"/>
                  <c:y val="-1.4625877748255861E-2"/>
                </c:manualLayout>
              </c:layout>
              <c:tx>
                <c:rich>
                  <a:bodyPr/>
                  <a:lstStyle/>
                  <a:p>
                    <a:fld id="{0CAA19A2-8968-46F5-86CD-4CF84D29B3E4}" type="VALUE">
                      <a:rPr lang="en-US"/>
                      <a:pPr/>
                      <a:t>[VERDI]</a:t>
                    </a:fld>
                    <a:endParaRPr lang="nb-N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EE4-48BF-BF79-745672C8AC8D}"/>
                </c:ext>
              </c:extLst>
            </c:dLbl>
            <c:dLbl>
              <c:idx val="16"/>
              <c:layout>
                <c:manualLayout>
                  <c:x val="3.0151404105513063E-2"/>
                  <c:y val="-6.0190357784224338E-2"/>
                </c:manualLayout>
              </c:layout>
              <c:tx>
                <c:rich>
                  <a:bodyPr/>
                  <a:lstStyle/>
                  <a:p>
                    <a:fld id="{EC243F53-51B3-4210-B2B8-92845E0B8038}" type="SERIESNAME">
                      <a:rPr lang="en-US"/>
                      <a:pPr/>
                      <a:t>[SERIENAVN]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26571201272869"/>
                      <c:h val="5.270175438596490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FEE4-48BF-BF79-745672C8AC8D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C8F-4163-A01C-FA1A4DBC76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regionene'!$X$4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regionene'!$X$4</c:f>
              <c:numCache>
                <c:formatCode>0%</c:formatCode>
                <c:ptCount val="30"/>
                <c:pt idx="0">
                  <c:v>0.17445482866043613</c:v>
                </c:pt>
                <c:pt idx="1">
                  <c:v>0.17440721144424848</c:v>
                </c:pt>
                <c:pt idx="2">
                  <c:v>0.17472852912142153</c:v>
                </c:pt>
                <c:pt idx="3">
                  <c:v>0.17659012395854501</c:v>
                </c:pt>
                <c:pt idx="4">
                  <c:v>0.17789985210226072</c:v>
                </c:pt>
                <c:pt idx="5">
                  <c:v>0.17928461707263552</c:v>
                </c:pt>
                <c:pt idx="6">
                  <c:v>0.1811611659841002</c:v>
                </c:pt>
                <c:pt idx="7">
                  <c:v>0.18400820092260378</c:v>
                </c:pt>
                <c:pt idx="8">
                  <c:v>0.18490361118653273</c:v>
                </c:pt>
                <c:pt idx="9">
                  <c:v>0.18385905086672349</c:v>
                </c:pt>
                <c:pt idx="10">
                  <c:v>0.18360071301247771</c:v>
                </c:pt>
                <c:pt idx="11">
                  <c:v>0.18394863563402888</c:v>
                </c:pt>
                <c:pt idx="12">
                  <c:v>0.18302018093249825</c:v>
                </c:pt>
                <c:pt idx="13">
                  <c:v>0.18701298701298702</c:v>
                </c:pt>
                <c:pt idx="14">
                  <c:v>0.18744939271255059</c:v>
                </c:pt>
                <c:pt idx="15">
                  <c:v>0.19363279546445705</c:v>
                </c:pt>
                <c:pt idx="16">
                  <c:v>0.19529516200621394</c:v>
                </c:pt>
                <c:pt idx="17">
                  <c:v>0.19360902255639098</c:v>
                </c:pt>
                <c:pt idx="18">
                  <c:v>0.1943620178041543</c:v>
                </c:pt>
                <c:pt idx="19">
                  <c:v>0.20125457396759017</c:v>
                </c:pt>
                <c:pt idx="20">
                  <c:v>0.19854586129753915</c:v>
                </c:pt>
                <c:pt idx="21">
                  <c:v>0.19861431870669746</c:v>
                </c:pt>
                <c:pt idx="22">
                  <c:v>0.19787985865724381</c:v>
                </c:pt>
                <c:pt idx="23">
                  <c:v>0.20037105751391465</c:v>
                </c:pt>
                <c:pt idx="24">
                  <c:v>0.20155038759689922</c:v>
                </c:pt>
                <c:pt idx="25">
                  <c:v>0.20041465100207326</c:v>
                </c:pt>
                <c:pt idx="26">
                  <c:v>0.19696969696969696</c:v>
                </c:pt>
                <c:pt idx="27">
                  <c:v>0.1953765846383296</c:v>
                </c:pt>
                <c:pt idx="28">
                  <c:v>0.19701726844583989</c:v>
                </c:pt>
                <c:pt idx="29">
                  <c:v>0.19172297297297297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EE4-48BF-BF79-745672C8AC8D}"/>
            </c:ext>
          </c:extLst>
        </c:ser>
        <c:ser>
          <c:idx val="3"/>
          <c:order val="3"/>
          <c:tx>
            <c:strRef>
              <c:f>'D regionene'!$X$4</c:f>
              <c:strCache>
                <c:ptCount val="1"/>
                <c:pt idx="0">
                  <c:v>Orkdalsregionen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FEE4-48BF-BF79-745672C8AC8D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FEE4-48BF-BF79-745672C8AC8D}"/>
              </c:ext>
            </c:extLst>
          </c:dPt>
          <c:dLbls>
            <c:dLbl>
              <c:idx val="0"/>
              <c:layout>
                <c:manualLayout>
                  <c:x val="-0.10500911354502192"/>
                  <c:y val="2.9762274955469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C8F-4163-A01C-FA1A4DBC76EF}"/>
                </c:ext>
              </c:extLst>
            </c:dLbl>
            <c:dLbl>
              <c:idx val="18"/>
              <c:layout>
                <c:manualLayout>
                  <c:x val="-8.3333333333333332E-3"/>
                  <c:y val="3.8567484747080376E-2"/>
                </c:manualLayout>
              </c:layout>
              <c:tx>
                <c:rich>
                  <a:bodyPr/>
                  <a:lstStyle/>
                  <a:p>
                    <a:fld id="{3443C559-09F9-4982-8CC3-E14AA1A552F9}" type="SERIESNAME">
                      <a:rPr lang="en-US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/>
                      <a:t>[SERIENAVN]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FEE4-48BF-BF79-745672C8AC8D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C8F-4163-A01C-FA1A4DBC76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regionene'!$X$4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regionene'!$X$4</c:f>
              <c:numCache>
                <c:formatCode>0%</c:formatCode>
                <c:ptCount val="30"/>
                <c:pt idx="0">
                  <c:v>0.17133956386292834</c:v>
                </c:pt>
                <c:pt idx="1">
                  <c:v>0.17205565353713501</c:v>
                </c:pt>
                <c:pt idx="2">
                  <c:v>0.1721618953603159</c:v>
                </c:pt>
                <c:pt idx="3">
                  <c:v>0.16927453769559034</c:v>
                </c:pt>
                <c:pt idx="4">
                  <c:v>0.16902598774561589</c:v>
                </c:pt>
                <c:pt idx="5">
                  <c:v>0.16919025674786042</c:v>
                </c:pt>
                <c:pt idx="6">
                  <c:v>0.1681522524692845</c:v>
                </c:pt>
                <c:pt idx="7">
                  <c:v>0.1663249615581753</c:v>
                </c:pt>
                <c:pt idx="8">
                  <c:v>0.1669834374151507</c:v>
                </c:pt>
                <c:pt idx="9">
                  <c:v>0.1665245808468315</c:v>
                </c:pt>
                <c:pt idx="10">
                  <c:v>0.16755793226381463</c:v>
                </c:pt>
                <c:pt idx="11">
                  <c:v>0.16886035313001604</c:v>
                </c:pt>
                <c:pt idx="12">
                  <c:v>0.17258176757132915</c:v>
                </c:pt>
                <c:pt idx="13">
                  <c:v>0.16994434137291281</c:v>
                </c:pt>
                <c:pt idx="14">
                  <c:v>0.1736842105263158</c:v>
                </c:pt>
                <c:pt idx="15">
                  <c:v>0.16921064108155254</c:v>
                </c:pt>
                <c:pt idx="16">
                  <c:v>0.16688859298712827</c:v>
                </c:pt>
                <c:pt idx="17">
                  <c:v>0.16588345864661655</c:v>
                </c:pt>
                <c:pt idx="18">
                  <c:v>0.16221562809099901</c:v>
                </c:pt>
                <c:pt idx="19">
                  <c:v>0.15995818086774699</c:v>
                </c:pt>
                <c:pt idx="20">
                  <c:v>0.15939597315436241</c:v>
                </c:pt>
                <c:pt idx="21">
                  <c:v>0.15877598152424943</c:v>
                </c:pt>
                <c:pt idx="22">
                  <c:v>0.15724381625441697</c:v>
                </c:pt>
                <c:pt idx="23">
                  <c:v>0.1552257266542981</c:v>
                </c:pt>
                <c:pt idx="24">
                  <c:v>0.15891472868217055</c:v>
                </c:pt>
                <c:pt idx="25">
                  <c:v>0.15687629578438148</c:v>
                </c:pt>
                <c:pt idx="26">
                  <c:v>0.15873015873015872</c:v>
                </c:pt>
                <c:pt idx="27">
                  <c:v>0.16256524981357195</c:v>
                </c:pt>
                <c:pt idx="28">
                  <c:v>0.16248037676609106</c:v>
                </c:pt>
                <c:pt idx="29">
                  <c:v>0.16469594594594594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EE4-48BF-BF79-745672C8AC8D}"/>
            </c:ext>
          </c:extLst>
        </c:ser>
        <c:ser>
          <c:idx val="4"/>
          <c:order val="4"/>
          <c:tx>
            <c:strRef>
              <c:f>'D regionene'!$X$4</c:f>
              <c:strCache>
                <c:ptCount val="1"/>
                <c:pt idx="0">
                  <c:v>Trondheim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FEE4-48BF-BF79-745672C8AC8D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FEE4-48BF-BF79-745672C8AC8D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FEE4-48BF-BF79-745672C8AC8D}"/>
              </c:ext>
            </c:extLst>
          </c:dPt>
          <c:dLbls>
            <c:dLbl>
              <c:idx val="0"/>
              <c:layout>
                <c:manualLayout>
                  <c:x val="-0.10277777777777777"/>
                  <c:y val="-5.5096406781543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EE4-48BF-BF79-745672C8AC8D}"/>
                </c:ext>
              </c:extLst>
            </c:dLbl>
            <c:dLbl>
              <c:idx val="20"/>
              <c:layout>
                <c:manualLayout>
                  <c:x val="-2.7777777777777776E-2"/>
                  <c:y val="-2.754820339077180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EE4-48BF-BF79-745672C8AC8D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C8F-4163-A01C-FA1A4DBC76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5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5">
                          <a:lumMod val="60000"/>
                          <a:lumOff val="4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regionene'!$X$4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regionene'!$X$4</c:f>
              <c:numCache>
                <c:formatCode>0%</c:formatCode>
                <c:ptCount val="30"/>
                <c:pt idx="0">
                  <c:v>2.1417445482866043E-2</c:v>
                </c:pt>
                <c:pt idx="1">
                  <c:v>2.1164021164021163E-2</c:v>
                </c:pt>
                <c:pt idx="2">
                  <c:v>2.1125370187561696E-2</c:v>
                </c:pt>
                <c:pt idx="3">
                  <c:v>2.0930705141231458E-2</c:v>
                </c:pt>
                <c:pt idx="4">
                  <c:v>2.1339530952884007E-2</c:v>
                </c:pt>
                <c:pt idx="5">
                  <c:v>2.1066491112574061E-2</c:v>
                </c:pt>
                <c:pt idx="6">
                  <c:v>2.0717899301373164E-2</c:v>
                </c:pt>
                <c:pt idx="7">
                  <c:v>1.9733470015376731E-2</c:v>
                </c:pt>
                <c:pt idx="8">
                  <c:v>1.95492804778713E-2</c:v>
                </c:pt>
                <c:pt idx="9">
                  <c:v>1.9039499857914179E-2</c:v>
                </c:pt>
                <c:pt idx="10">
                  <c:v>1.9013666072489603E-2</c:v>
                </c:pt>
                <c:pt idx="11">
                  <c:v>1.7335473515248796E-2</c:v>
                </c:pt>
                <c:pt idx="12">
                  <c:v>1.7397355601948505E-2</c:v>
                </c:pt>
                <c:pt idx="13">
                  <c:v>1.6697588126159554E-2</c:v>
                </c:pt>
                <c:pt idx="14">
                  <c:v>1.7004048582995951E-2</c:v>
                </c:pt>
                <c:pt idx="15">
                  <c:v>1.7444395987788922E-2</c:v>
                </c:pt>
                <c:pt idx="16">
                  <c:v>1.8197958277851752E-2</c:v>
                </c:pt>
                <c:pt idx="17">
                  <c:v>1.8796992481203006E-2</c:v>
                </c:pt>
                <c:pt idx="18">
                  <c:v>1.8793273986152326E-2</c:v>
                </c:pt>
                <c:pt idx="19">
                  <c:v>1.8818609513852589E-2</c:v>
                </c:pt>
                <c:pt idx="20">
                  <c:v>1.8456375838926176E-2</c:v>
                </c:pt>
                <c:pt idx="21">
                  <c:v>1.8475750577367205E-2</c:v>
                </c:pt>
                <c:pt idx="22">
                  <c:v>2.0023557126030624E-2</c:v>
                </c:pt>
                <c:pt idx="23">
                  <c:v>1.7934446505875078E-2</c:v>
                </c:pt>
                <c:pt idx="24">
                  <c:v>1.8733850129198967E-2</c:v>
                </c:pt>
                <c:pt idx="25">
                  <c:v>1.7277125086385625E-2</c:v>
                </c:pt>
                <c:pt idx="26">
                  <c:v>1.7316017316017316E-2</c:v>
                </c:pt>
                <c:pt idx="27">
                  <c:v>1.5659955257270694E-2</c:v>
                </c:pt>
                <c:pt idx="28">
                  <c:v>1.4128728414442701E-2</c:v>
                </c:pt>
                <c:pt idx="29">
                  <c:v>1.266891891891892E-2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EE4-48BF-BF79-745672C8AC8D}"/>
            </c:ext>
          </c:extLst>
        </c:ser>
        <c:ser>
          <c:idx val="5"/>
          <c:order val="5"/>
          <c:tx>
            <c:strRef>
              <c:f>'D regionene'!$X$4</c:f>
              <c:strCache>
                <c:ptCount val="1"/>
                <c:pt idx="0">
                  <c:v>Trøndelag Sør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FEE4-48BF-BF79-745672C8AC8D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3-FEE4-48BF-BF79-745672C8AC8D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4-FEE4-48BF-BF79-745672C8AC8D}"/>
              </c:ext>
            </c:extLst>
          </c:dPt>
          <c:dLbls>
            <c:dLbl>
              <c:idx val="0"/>
              <c:layout>
                <c:manualLayout>
                  <c:x val="-0.10277779006291894"/>
                  <c:y val="8.26439427821615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EE4-48BF-BF79-745672C8AC8D}"/>
                </c:ext>
              </c:extLst>
            </c:dLbl>
            <c:dLbl>
              <c:idx val="20"/>
              <c:layout>
                <c:manualLayout>
                  <c:x val="-7.4999999999999997E-2"/>
                  <c:y val="-4.132230508615759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EE4-48BF-BF79-745672C8AC8D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C8F-4163-A01C-FA1A4DBC76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00B05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regionene'!$X$4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regionene'!$X$4</c:f>
              <c:numCache>
                <c:formatCode>0%</c:formatCode>
                <c:ptCount val="30"/>
                <c:pt idx="0">
                  <c:v>0.15284267912772587</c:v>
                </c:pt>
                <c:pt idx="1">
                  <c:v>0.15187144816774448</c:v>
                </c:pt>
                <c:pt idx="2">
                  <c:v>0.15162882527147087</c:v>
                </c:pt>
                <c:pt idx="3">
                  <c:v>0.15159520422678319</c:v>
                </c:pt>
                <c:pt idx="4">
                  <c:v>0.15233467145573631</c:v>
                </c:pt>
                <c:pt idx="5">
                  <c:v>0.15251261795040597</c:v>
                </c:pt>
                <c:pt idx="6">
                  <c:v>0.15490243314863889</c:v>
                </c:pt>
                <c:pt idx="7">
                  <c:v>0.15633008713480268</c:v>
                </c:pt>
                <c:pt idx="8">
                  <c:v>0.15856638609828944</c:v>
                </c:pt>
                <c:pt idx="9">
                  <c:v>0.15998863313441319</c:v>
                </c:pt>
                <c:pt idx="10">
                  <c:v>0.16072489601901366</c:v>
                </c:pt>
                <c:pt idx="11">
                  <c:v>0.16179775280898875</c:v>
                </c:pt>
                <c:pt idx="12">
                  <c:v>0.16701461377870563</c:v>
                </c:pt>
                <c:pt idx="13">
                  <c:v>0.1692022263450835</c:v>
                </c:pt>
                <c:pt idx="14">
                  <c:v>0.16923076923076924</c:v>
                </c:pt>
                <c:pt idx="15">
                  <c:v>0.17226341037941562</c:v>
                </c:pt>
                <c:pt idx="16">
                  <c:v>0.17177097203728361</c:v>
                </c:pt>
                <c:pt idx="17">
                  <c:v>0.16823308270676693</c:v>
                </c:pt>
                <c:pt idx="18">
                  <c:v>0.17210682492581603</c:v>
                </c:pt>
                <c:pt idx="19">
                  <c:v>0.16989022477783586</c:v>
                </c:pt>
                <c:pt idx="20">
                  <c:v>0.1761744966442953</c:v>
                </c:pt>
                <c:pt idx="21">
                  <c:v>0.17840646651270209</c:v>
                </c:pt>
                <c:pt idx="22">
                  <c:v>0.18080094228504123</c:v>
                </c:pt>
                <c:pt idx="23">
                  <c:v>0.17687074829931973</c:v>
                </c:pt>
                <c:pt idx="24">
                  <c:v>0.17700258397932817</c:v>
                </c:pt>
                <c:pt idx="25">
                  <c:v>0.17760884588804424</c:v>
                </c:pt>
                <c:pt idx="26">
                  <c:v>0.17965367965367965</c:v>
                </c:pt>
                <c:pt idx="27">
                  <c:v>0.17971662938105892</c:v>
                </c:pt>
                <c:pt idx="28">
                  <c:v>0.18210361067503925</c:v>
                </c:pt>
                <c:pt idx="29">
                  <c:v>0.18074324324324326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EE4-48BF-BF79-745672C8AC8D}"/>
            </c:ext>
          </c:extLst>
        </c:ser>
        <c:ser>
          <c:idx val="6"/>
          <c:order val="6"/>
          <c:tx>
            <c:strRef>
              <c:f>'D regionene'!$X$4</c:f>
              <c:strCache>
                <c:ptCount val="1"/>
                <c:pt idx="0">
                  <c:v>Værnesregionen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6-FEE4-48BF-BF79-745672C8AC8D}"/>
              </c:ext>
            </c:extLst>
          </c:dPt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7-FEE4-48BF-BF79-745672C8AC8D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8-FEE4-48BF-BF79-745672C8AC8D}"/>
              </c:ext>
            </c:extLst>
          </c:dPt>
          <c:dLbls>
            <c:dLbl>
              <c:idx val="0"/>
              <c:layout>
                <c:manualLayout>
                  <c:x val="-9.4444444444444442E-2"/>
                  <c:y val="-8.2644610172316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EE4-48BF-BF79-745672C8AC8D}"/>
                </c:ext>
              </c:extLst>
            </c:dLbl>
            <c:dLbl>
              <c:idx val="18"/>
              <c:layout>
                <c:manualLayout>
                  <c:x val="2.7777777777777779E-3"/>
                  <c:y val="-2.47933830516946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EE4-48BF-BF79-745672C8AC8D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C8F-4163-A01C-FA1A4DBC76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regionene'!$X$4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regionene'!$X$4</c:f>
              <c:numCache>
                <c:formatCode>0%</c:formatCode>
                <c:ptCount val="30"/>
                <c:pt idx="0">
                  <c:v>8.1191588785046731E-2</c:v>
                </c:pt>
                <c:pt idx="1">
                  <c:v>8.1128747795414458E-2</c:v>
                </c:pt>
                <c:pt idx="2">
                  <c:v>8.0947680157946691E-2</c:v>
                </c:pt>
                <c:pt idx="3">
                  <c:v>8.1690713269660639E-2</c:v>
                </c:pt>
                <c:pt idx="4">
                  <c:v>8.1977604056623701E-2</c:v>
                </c:pt>
                <c:pt idx="5">
                  <c:v>8.0974325213956547E-2</c:v>
                </c:pt>
                <c:pt idx="6">
                  <c:v>8.0703444953023368E-2</c:v>
                </c:pt>
                <c:pt idx="7">
                  <c:v>8.0215274218349564E-2</c:v>
                </c:pt>
                <c:pt idx="8">
                  <c:v>7.874015748031496E-2</c:v>
                </c:pt>
                <c:pt idx="9">
                  <c:v>7.8999715828360323E-2</c:v>
                </c:pt>
                <c:pt idx="10">
                  <c:v>7.8134284016636954E-2</c:v>
                </c:pt>
                <c:pt idx="11">
                  <c:v>7.5762439807383633E-2</c:v>
                </c:pt>
                <c:pt idx="12">
                  <c:v>7.2372999304105776E-2</c:v>
                </c:pt>
                <c:pt idx="13">
                  <c:v>7.0871985157699449E-2</c:v>
                </c:pt>
                <c:pt idx="14">
                  <c:v>7.08502024291498E-2</c:v>
                </c:pt>
                <c:pt idx="15">
                  <c:v>7.1522023549934588E-2</c:v>
                </c:pt>
                <c:pt idx="16">
                  <c:v>7.3235685752330221E-2</c:v>
                </c:pt>
                <c:pt idx="17">
                  <c:v>7.6127819548872183E-2</c:v>
                </c:pt>
                <c:pt idx="18">
                  <c:v>7.6162215628091001E-2</c:v>
                </c:pt>
                <c:pt idx="19">
                  <c:v>7.3183481442760059E-2</c:v>
                </c:pt>
                <c:pt idx="20">
                  <c:v>7.3825503355704702E-2</c:v>
                </c:pt>
                <c:pt idx="21">
                  <c:v>7.2748267898383373E-2</c:v>
                </c:pt>
                <c:pt idx="22">
                  <c:v>7.2438162544169613E-2</c:v>
                </c:pt>
                <c:pt idx="23">
                  <c:v>7.2974644403215827E-2</c:v>
                </c:pt>
                <c:pt idx="24">
                  <c:v>6.9767441860465115E-2</c:v>
                </c:pt>
                <c:pt idx="25">
                  <c:v>7.1181755355908774E-2</c:v>
                </c:pt>
                <c:pt idx="26">
                  <c:v>7.1428571428571425E-2</c:v>
                </c:pt>
                <c:pt idx="27">
                  <c:v>7.0842654735272181E-2</c:v>
                </c:pt>
                <c:pt idx="28">
                  <c:v>6.9858712715855573E-2</c:v>
                </c:pt>
                <c:pt idx="29">
                  <c:v>7.3479729729729729E-2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EE4-48BF-BF79-745672C8A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8891487"/>
        <c:axId val="828889823"/>
      </c:lineChart>
      <c:catAx>
        <c:axId val="82889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28889823"/>
        <c:crosses val="autoZero"/>
        <c:auto val="1"/>
        <c:lblAlgn val="ctr"/>
        <c:lblOffset val="100"/>
        <c:tickLblSkip val="7"/>
        <c:noMultiLvlLbl val="0"/>
      </c:catAx>
      <c:valAx>
        <c:axId val="828889823"/>
        <c:scaling>
          <c:orientation val="minMax"/>
          <c:max val="0.25"/>
        </c:scaling>
        <c:delete val="1"/>
        <c:axPos val="l"/>
        <c:numFmt formatCode="0%" sourceLinked="1"/>
        <c:majorTickMark val="out"/>
        <c:minorTickMark val="none"/>
        <c:tickLblPos val="nextTo"/>
        <c:crossAx val="828891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/>
      </a:pPr>
      <a:endParaRPr lang="nb-NO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[Melkeleveranser_Trøndelag_1995_2024.xlsx]D regionene!Pivottabell7</c:name>
    <c:fmtId val="14"/>
  </c:pivotSource>
  <c:chart>
    <c:title>
      <c:tx>
        <c:strRef>
          <c:f>'D regionene'!$X$5</c:f>
          <c:strCache>
            <c:ptCount val="1"/>
            <c:pt idx="0">
              <c:v>Regionvis fordeling av innveid melkemengde i Trøndelag 1995 - 2024 i prosent (hele fylket = 100 %)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4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4444444444444443"/>
              <c:y val="4.728132387706855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1.0185067526415994E-16"/>
              <c:y val="-2.600472813238770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6.3888888888888884E-2"/>
              <c:y val="-3.546099290780146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277777777777777"/>
              <c:y val="-7.092198581560283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555555555555556"/>
              <c:y val="-2.3640661938534278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7777777777777779E-3"/>
              <c:y val="-7.092198581560283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4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8.0555555555555658E-2"/>
              <c:y val="1.418439716312056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1.1111111111111009E-2"/>
              <c:y val="-4.491725768321517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4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2222222222222119E-2"/>
              <c:y val="4.255319148936170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277777777777777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5.00000000000001E-2"/>
              <c:y val="-3.782505910165501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9.4444444444444442E-2"/>
              <c:y val="-4.728132387706855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1258442694663168"/>
              <c:y val="-2.3640661938534278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7.2222222222222118E-2"/>
              <c:y val="-1.654846335697399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8.0555555555555658E-2"/>
              <c:y val="1.418439716312056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4444444444444443"/>
              <c:y val="4.728132387706855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1.0185067526415994E-16"/>
              <c:y val="-2.600472813238770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277777777777777"/>
              <c:y val="-7.092198581560283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6.3888888888888884E-2"/>
              <c:y val="-3.546099290780146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4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555555555555556"/>
              <c:y val="-2.3640661938534278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1.1111111111111009E-2"/>
              <c:y val="-4.491725768321517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4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7777777777777779E-3"/>
              <c:y val="-7.092198581560283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4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1258442694663168"/>
              <c:y val="-2.3640661938534278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7.2222222222222118E-2"/>
              <c:y val="-1.654846335697399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277777777777777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2222222222222119E-2"/>
              <c:y val="4.255319148936170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9.4444444444444442E-2"/>
              <c:y val="-4.728132387706855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5.00000000000001E-2"/>
              <c:y val="-3.782505910165501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3316158286056257"/>
              <c:y val="5.8245966029933632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dLbl>
      </c:pivotFmt>
      <c:pivotFmt>
        <c:idx val="5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4444444444444443"/>
              <c:y val="4.728132387706855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7.5046904315196998E-3"/>
              <c:y val="-3.643766935086904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277777777777777"/>
              <c:y val="-7.092198581560283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5.8164699393814141E-2"/>
              <c:y val="-4.79804734299453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2301754385964912"/>
                  <c:h val="5.1175468483816003E-2"/>
                </c:manualLayout>
              </c15:layout>
            </c:ext>
          </c:extLst>
        </c:dLbl>
      </c:pivotFmt>
      <c:pivotFmt>
        <c:idx val="6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dLbl>
      </c:pivotFmt>
      <c:pivotFmt>
        <c:idx val="6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555553914109704"/>
              <c:y val="-6.537280357303634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1.1111111111111009E-2"/>
              <c:y val="-4.491725768321517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7777777777777779E-3"/>
              <c:y val="-7.092198581560283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1258442694663168"/>
              <c:y val="-2.3640661938534278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7.2222222222222118E-2"/>
              <c:y val="-1.654846335697399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dLbl>
      </c:pivotFmt>
      <c:pivotFmt>
        <c:idx val="7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277777777777777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2222222222222119E-2"/>
              <c:y val="4.255319148936170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dLbl>
      </c:pivotFmt>
      <c:pivotFmt>
        <c:idx val="7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9.4444444444444442E-2"/>
              <c:y val="-4.728132387706855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5.00000000000001E-2"/>
              <c:y val="-3.782505910165501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dLbl>
      </c:pivotFmt>
      <c:pivotFmt>
        <c:idx val="8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256410256410257"/>
              <c:y val="1.877933963758339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8442257217847759E-2"/>
          <c:y val="7.328605200945626E-2"/>
          <c:w val="0.83867279090113733"/>
          <c:h val="0.85295917797509357"/>
        </c:manualLayout>
      </c:layout>
      <c:lineChart>
        <c:grouping val="standard"/>
        <c:varyColors val="0"/>
        <c:ser>
          <c:idx val="0"/>
          <c:order val="0"/>
          <c:tx>
            <c:strRef>
              <c:f>'D regionene'!$X$5</c:f>
              <c:strCache>
                <c:ptCount val="1"/>
                <c:pt idx="0">
                  <c:v>Fosenregionen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2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F7CF-449E-9FD0-5995A841ACBB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F7CF-449E-9FD0-5995A841ACBB}"/>
              </c:ext>
            </c:extLst>
          </c:dPt>
          <c:dLbls>
            <c:dLbl>
              <c:idx val="0"/>
              <c:layout>
                <c:manualLayout>
                  <c:x val="-0.10256410256410257"/>
                  <c:y val="1.877933963758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7A2-4C96-BF2E-5AAD6253B9CB}"/>
                </c:ext>
              </c:extLst>
            </c:dLbl>
            <c:dLbl>
              <c:idx val="23"/>
              <c:layout>
                <c:manualLayout>
                  <c:x val="-0.13316158286056257"/>
                  <c:y val="5.8245966029933632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CF-449E-9FD0-5995A841ACBB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7A2-4C96-BF2E-5AAD6253B9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regionene'!$X$5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regionene'!$X$5</c:f>
              <c:numCache>
                <c:formatCode>0%</c:formatCode>
                <c:ptCount val="30"/>
                <c:pt idx="0">
                  <c:v>0.16267644710308707</c:v>
                </c:pt>
                <c:pt idx="1">
                  <c:v>0.16250721490806147</c:v>
                </c:pt>
                <c:pt idx="2">
                  <c:v>0.16053337282359179</c:v>
                </c:pt>
                <c:pt idx="3">
                  <c:v>0.15897486196522481</c:v>
                </c:pt>
                <c:pt idx="4">
                  <c:v>0.1597404374026806</c:v>
                </c:pt>
                <c:pt idx="5">
                  <c:v>0.15694376537290716</c:v>
                </c:pt>
                <c:pt idx="6">
                  <c:v>0.15446104740372715</c:v>
                </c:pt>
                <c:pt idx="7">
                  <c:v>0.15469302034568727</c:v>
                </c:pt>
                <c:pt idx="8">
                  <c:v>0.15636685382936197</c:v>
                </c:pt>
                <c:pt idx="9">
                  <c:v>0.15634332618270749</c:v>
                </c:pt>
                <c:pt idx="10">
                  <c:v>0.15692686399671787</c:v>
                </c:pt>
                <c:pt idx="11">
                  <c:v>0.15641343367895474</c:v>
                </c:pt>
                <c:pt idx="12">
                  <c:v>0.15531244723650273</c:v>
                </c:pt>
                <c:pt idx="13">
                  <c:v>0.1550821201220291</c:v>
                </c:pt>
                <c:pt idx="14">
                  <c:v>0.15354791846370364</c:v>
                </c:pt>
                <c:pt idx="15">
                  <c:v>0.15175853992824445</c:v>
                </c:pt>
                <c:pt idx="16">
                  <c:v>0.14955463454681919</c:v>
                </c:pt>
                <c:pt idx="17">
                  <c:v>0.14913370500309225</c:v>
                </c:pt>
                <c:pt idx="18">
                  <c:v>0.14871533699518166</c:v>
                </c:pt>
                <c:pt idx="19">
                  <c:v>0.14917410043297946</c:v>
                </c:pt>
                <c:pt idx="20">
                  <c:v>0.14952624011352295</c:v>
                </c:pt>
                <c:pt idx="21">
                  <c:v>0.14995000892586371</c:v>
                </c:pt>
                <c:pt idx="22">
                  <c:v>0.14857906772838167</c:v>
                </c:pt>
                <c:pt idx="23">
                  <c:v>0.14766264017726477</c:v>
                </c:pt>
                <c:pt idx="24">
                  <c:v>0.14769635373922677</c:v>
                </c:pt>
                <c:pt idx="25">
                  <c:v>0.15306097016454692</c:v>
                </c:pt>
                <c:pt idx="26">
                  <c:v>0.1540982525307176</c:v>
                </c:pt>
                <c:pt idx="27">
                  <c:v>0.15233716273174822</c:v>
                </c:pt>
                <c:pt idx="28">
                  <c:v>0.15338555222574718</c:v>
                </c:pt>
                <c:pt idx="29">
                  <c:v>0.15086474430615388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CF-449E-9FD0-5995A841ACBB}"/>
            </c:ext>
          </c:extLst>
        </c:ser>
        <c:ser>
          <c:idx val="1"/>
          <c:order val="1"/>
          <c:tx>
            <c:strRef>
              <c:f>'D regionene'!$X$5</c:f>
              <c:strCache>
                <c:ptCount val="1"/>
                <c:pt idx="0">
                  <c:v>Inn-Trøndelag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F7CF-449E-9FD0-5995A841ACBB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F7CF-449E-9FD0-5995A841ACBB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F7CF-449E-9FD0-5995A841ACBB}"/>
              </c:ext>
            </c:extLst>
          </c:dPt>
          <c:dLbls>
            <c:dLbl>
              <c:idx val="0"/>
              <c:layout>
                <c:manualLayout>
                  <c:x val="-0.14444444444444443"/>
                  <c:y val="4.72813238770685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CF-449E-9FD0-5995A841ACBB}"/>
                </c:ext>
              </c:extLst>
            </c:dLbl>
            <c:dLbl>
              <c:idx val="20"/>
              <c:layout>
                <c:manualLayout>
                  <c:x val="-7.5046904315196998E-3"/>
                  <c:y val="-3.643766935086904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CF-449E-9FD0-5995A841ACBB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7A2-4C96-BF2E-5AAD6253B9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regionene'!$X$5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regionene'!$X$5</c:f>
              <c:numCache>
                <c:formatCode>0%</c:formatCode>
                <c:ptCount val="30"/>
                <c:pt idx="0">
                  <c:v>0.25542096929177549</c:v>
                </c:pt>
                <c:pt idx="1">
                  <c:v>0.25745815353324353</c:v>
                </c:pt>
                <c:pt idx="2">
                  <c:v>0.26002844994172181</c:v>
                </c:pt>
                <c:pt idx="3">
                  <c:v>0.26194054933475935</c:v>
                </c:pt>
                <c:pt idx="4">
                  <c:v>0.2609464386718392</c:v>
                </c:pt>
                <c:pt idx="5">
                  <c:v>0.26115245899340322</c:v>
                </c:pt>
                <c:pt idx="6">
                  <c:v>0.26265801835779562</c:v>
                </c:pt>
                <c:pt idx="7">
                  <c:v>0.26684620171141821</c:v>
                </c:pt>
                <c:pt idx="8">
                  <c:v>0.26484197265865428</c:v>
                </c:pt>
                <c:pt idx="9">
                  <c:v>0.26613247285466202</c:v>
                </c:pt>
                <c:pt idx="10">
                  <c:v>0.26740615158133529</c:v>
                </c:pt>
                <c:pt idx="11">
                  <c:v>0.26797201013174921</c:v>
                </c:pt>
                <c:pt idx="12">
                  <c:v>0.27145327410236553</c:v>
                </c:pt>
                <c:pt idx="13">
                  <c:v>0.27044537058765866</c:v>
                </c:pt>
                <c:pt idx="14">
                  <c:v>0.2671448676624143</c:v>
                </c:pt>
                <c:pt idx="15">
                  <c:v>0.26580378947784661</c:v>
                </c:pt>
                <c:pt idx="16">
                  <c:v>0.26915823212071288</c:v>
                </c:pt>
                <c:pt idx="17">
                  <c:v>0.27215818988936674</c:v>
                </c:pt>
                <c:pt idx="18">
                  <c:v>0.26960072327462847</c:v>
                </c:pt>
                <c:pt idx="19">
                  <c:v>0.26701420489671357</c:v>
                </c:pt>
                <c:pt idx="20">
                  <c:v>0.26508786364798903</c:v>
                </c:pt>
                <c:pt idx="21">
                  <c:v>0.26363849203378581</c:v>
                </c:pt>
                <c:pt idx="22">
                  <c:v>0.26206973466680378</c:v>
                </c:pt>
                <c:pt idx="23">
                  <c:v>0.26442408592118588</c:v>
                </c:pt>
                <c:pt idx="24">
                  <c:v>0.26556494182645263</c:v>
                </c:pt>
                <c:pt idx="25">
                  <c:v>0.26108719311096651</c:v>
                </c:pt>
                <c:pt idx="26">
                  <c:v>0.26394679677630806</c:v>
                </c:pt>
                <c:pt idx="27">
                  <c:v>0.26373412897179144</c:v>
                </c:pt>
                <c:pt idx="28">
                  <c:v>0.26211619429809463</c:v>
                </c:pt>
                <c:pt idx="29">
                  <c:v>0.27128108584383731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7CF-449E-9FD0-5995A841ACBB}"/>
            </c:ext>
          </c:extLst>
        </c:ser>
        <c:ser>
          <c:idx val="2"/>
          <c:order val="2"/>
          <c:tx>
            <c:strRef>
              <c:f>'D regionene'!$X$5</c:f>
              <c:strCache>
                <c:ptCount val="1"/>
                <c:pt idx="0">
                  <c:v>Namdalsregionen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F7CF-449E-9FD0-5995A841ACBB}"/>
              </c:ext>
            </c:extLst>
          </c:dPt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F7CF-449E-9FD0-5995A841ACBB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F7CF-449E-9FD0-5995A841ACBB}"/>
              </c:ext>
            </c:extLst>
          </c:dPt>
          <c:dLbls>
            <c:dLbl>
              <c:idx val="0"/>
              <c:layout>
                <c:manualLayout>
                  <c:x val="-0.10277777777777777"/>
                  <c:y val="-7.09219858156028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CF-449E-9FD0-5995A841ACBB}"/>
                </c:ext>
              </c:extLst>
            </c:dLbl>
            <c:dLbl>
              <c:idx val="21"/>
              <c:layout>
                <c:manualLayout>
                  <c:x val="-5.8164699393814141E-2"/>
                  <c:y val="-4.798047342994533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1754385964912"/>
                      <c:h val="5.11754684838160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F7CF-449E-9FD0-5995A841ACBB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7A2-4C96-BF2E-5AAD6253B9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regionene'!$X$5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regionene'!$X$5</c:f>
              <c:numCache>
                <c:formatCode>0%</c:formatCode>
                <c:ptCount val="30"/>
                <c:pt idx="0">
                  <c:v>0.17942318883731001</c:v>
                </c:pt>
                <c:pt idx="1">
                  <c:v>0.18076299370585164</c:v>
                </c:pt>
                <c:pt idx="2">
                  <c:v>0.18327050717634258</c:v>
                </c:pt>
                <c:pt idx="3">
                  <c:v>0.1834952157796447</c:v>
                </c:pt>
                <c:pt idx="4">
                  <c:v>0.18307856848359802</c:v>
                </c:pt>
                <c:pt idx="5">
                  <c:v>0.18558507041568456</c:v>
                </c:pt>
                <c:pt idx="6">
                  <c:v>0.18801337382184061</c:v>
                </c:pt>
                <c:pt idx="7">
                  <c:v>0.18875822689696212</c:v>
                </c:pt>
                <c:pt idx="8">
                  <c:v>0.19222973421418191</c:v>
                </c:pt>
                <c:pt idx="9">
                  <c:v>0.18974095505921801</c:v>
                </c:pt>
                <c:pt idx="10">
                  <c:v>0.18954303572936904</c:v>
                </c:pt>
                <c:pt idx="11">
                  <c:v>0.1915435124612011</c:v>
                </c:pt>
                <c:pt idx="12">
                  <c:v>0.19355543005525247</c:v>
                </c:pt>
                <c:pt idx="13">
                  <c:v>0.1950326906110664</c:v>
                </c:pt>
                <c:pt idx="14">
                  <c:v>0.20041766922413401</c:v>
                </c:pt>
                <c:pt idx="15">
                  <c:v>0.20371861829870361</c:v>
                </c:pt>
                <c:pt idx="16">
                  <c:v>0.20307459581116197</c:v>
                </c:pt>
                <c:pt idx="17">
                  <c:v>0.20345731720732818</c:v>
                </c:pt>
                <c:pt idx="18">
                  <c:v>0.20728407989634512</c:v>
                </c:pt>
                <c:pt idx="19">
                  <c:v>0.20913436151297146</c:v>
                </c:pt>
                <c:pt idx="20">
                  <c:v>0.21231334824059397</c:v>
                </c:pt>
                <c:pt idx="21">
                  <c:v>0.20985087187782631</c:v>
                </c:pt>
                <c:pt idx="22">
                  <c:v>0.20862231948602852</c:v>
                </c:pt>
                <c:pt idx="23">
                  <c:v>0.20951355551486059</c:v>
                </c:pt>
                <c:pt idx="24">
                  <c:v>0.21131670205018452</c:v>
                </c:pt>
                <c:pt idx="25">
                  <c:v>0.21282229673809261</c:v>
                </c:pt>
                <c:pt idx="26">
                  <c:v>0.20922584456610366</c:v>
                </c:pt>
                <c:pt idx="27">
                  <c:v>0.20681275123789175</c:v>
                </c:pt>
                <c:pt idx="28">
                  <c:v>0.20956955148399709</c:v>
                </c:pt>
                <c:pt idx="29">
                  <c:v>0.20133272668076879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7CF-449E-9FD0-5995A841ACBB}"/>
            </c:ext>
          </c:extLst>
        </c:ser>
        <c:ser>
          <c:idx val="3"/>
          <c:order val="3"/>
          <c:tx>
            <c:strRef>
              <c:f>'D regionene'!$X$5</c:f>
              <c:strCache>
                <c:ptCount val="1"/>
                <c:pt idx="0">
                  <c:v>Orkdalsregionen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F7CF-449E-9FD0-5995A841ACBB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F7CF-449E-9FD0-5995A841ACBB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F7CF-449E-9FD0-5995A841ACBB}"/>
              </c:ext>
            </c:extLst>
          </c:dPt>
          <c:dLbls>
            <c:dLbl>
              <c:idx val="0"/>
              <c:layout>
                <c:manualLayout>
                  <c:x val="-0.10555553914109704"/>
                  <c:y val="-6.53728035730363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CF-449E-9FD0-5995A841ACBB}"/>
                </c:ext>
              </c:extLst>
            </c:dLbl>
            <c:dLbl>
              <c:idx val="20"/>
              <c:layout>
                <c:manualLayout>
                  <c:x val="1.1111111111111009E-2"/>
                  <c:y val="-4.491725768321517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CF-449E-9FD0-5995A841ACBB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CF-449E-9FD0-5995A841ACBB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7A2-4C96-BF2E-5AAD6253B9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regionene'!$X$5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regionene'!$X$5</c:f>
              <c:numCache>
                <c:formatCode>0%</c:formatCode>
                <c:ptCount val="30"/>
                <c:pt idx="0">
                  <c:v>0.16392967830123564</c:v>
                </c:pt>
                <c:pt idx="1">
                  <c:v>0.16270785806558008</c:v>
                </c:pt>
                <c:pt idx="2">
                  <c:v>0.16165863187585838</c:v>
                </c:pt>
                <c:pt idx="3">
                  <c:v>0.16181710057207191</c:v>
                </c:pt>
                <c:pt idx="4">
                  <c:v>0.16247711346862506</c:v>
                </c:pt>
                <c:pt idx="5">
                  <c:v>0.16160301858588202</c:v>
                </c:pt>
                <c:pt idx="6">
                  <c:v>0.1604159837356785</c:v>
                </c:pt>
                <c:pt idx="7">
                  <c:v>0.15718380752391273</c:v>
                </c:pt>
                <c:pt idx="8">
                  <c:v>0.15723222075596008</c:v>
                </c:pt>
                <c:pt idx="9">
                  <c:v>0.15817604960972004</c:v>
                </c:pt>
                <c:pt idx="10">
                  <c:v>0.15819084623459992</c:v>
                </c:pt>
                <c:pt idx="11">
                  <c:v>0.15908911444381676</c:v>
                </c:pt>
                <c:pt idx="12">
                  <c:v>0.15700961241754338</c:v>
                </c:pt>
                <c:pt idx="13">
                  <c:v>0.15750012624724855</c:v>
                </c:pt>
                <c:pt idx="14">
                  <c:v>0.16052723173075467</c:v>
                </c:pt>
                <c:pt idx="15">
                  <c:v>0.1606976754728992</c:v>
                </c:pt>
                <c:pt idx="16">
                  <c:v>0.16009414993394039</c:v>
                </c:pt>
                <c:pt idx="17">
                  <c:v>0.15992233350344806</c:v>
                </c:pt>
                <c:pt idx="18">
                  <c:v>0.16034040246902073</c:v>
                </c:pt>
                <c:pt idx="19">
                  <c:v>0.16038370430184992</c:v>
                </c:pt>
                <c:pt idx="20">
                  <c:v>0.16069570024605506</c:v>
                </c:pt>
                <c:pt idx="21">
                  <c:v>0.16412682133605416</c:v>
                </c:pt>
                <c:pt idx="22">
                  <c:v>0.16584638646930633</c:v>
                </c:pt>
                <c:pt idx="23">
                  <c:v>0.16642818701378459</c:v>
                </c:pt>
                <c:pt idx="24">
                  <c:v>0.16223546840868958</c:v>
                </c:pt>
                <c:pt idx="25">
                  <c:v>0.15917795939154647</c:v>
                </c:pt>
                <c:pt idx="26">
                  <c:v>0.16277010873993036</c:v>
                </c:pt>
                <c:pt idx="27">
                  <c:v>0.16646162180389323</c:v>
                </c:pt>
                <c:pt idx="28">
                  <c:v>0.16822348433788201</c:v>
                </c:pt>
                <c:pt idx="29">
                  <c:v>0.17099767932391444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7CF-449E-9FD0-5995A841ACBB}"/>
            </c:ext>
          </c:extLst>
        </c:ser>
        <c:ser>
          <c:idx val="4"/>
          <c:order val="4"/>
          <c:tx>
            <c:strRef>
              <c:f>'D regionene'!$X$5</c:f>
              <c:strCache>
                <c:ptCount val="1"/>
                <c:pt idx="0">
                  <c:v>Trondheim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F7CF-449E-9FD0-5995A841ACBB}"/>
              </c:ext>
            </c:extLst>
          </c:dPt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F7CF-449E-9FD0-5995A841ACBB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F7CF-449E-9FD0-5995A841ACBB}"/>
              </c:ext>
            </c:extLst>
          </c:dPt>
          <c:dLbls>
            <c:dLbl>
              <c:idx val="0"/>
              <c:layout>
                <c:manualLayout>
                  <c:x val="-0.11258442694663168"/>
                  <c:y val="-2.3640661938534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CF-449E-9FD0-5995A841ACBB}"/>
                </c:ext>
              </c:extLst>
            </c:dLbl>
            <c:dLbl>
              <c:idx val="18"/>
              <c:layout>
                <c:manualLayout>
                  <c:x val="7.2222222222222118E-2"/>
                  <c:y val="-1.654846335697399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CF-449E-9FD0-5995A841ACBB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7A2-4C96-BF2E-5AAD6253B9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5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5">
                          <a:lumMod val="60000"/>
                          <a:lumOff val="4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regionene'!$X$5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regionene'!$X$5</c:f>
              <c:numCache>
                <c:formatCode>0%</c:formatCode>
                <c:ptCount val="30"/>
                <c:pt idx="0">
                  <c:v>2.3448686543328507E-2</c:v>
                </c:pt>
                <c:pt idx="1">
                  <c:v>2.3093202869472005E-2</c:v>
                </c:pt>
                <c:pt idx="2">
                  <c:v>2.2773528837460397E-2</c:v>
                </c:pt>
                <c:pt idx="3">
                  <c:v>2.219125196664758E-2</c:v>
                </c:pt>
                <c:pt idx="4">
                  <c:v>2.231711759451566E-2</c:v>
                </c:pt>
                <c:pt idx="5">
                  <c:v>2.2043218209128419E-2</c:v>
                </c:pt>
                <c:pt idx="6">
                  <c:v>2.1268200753331683E-2</c:v>
                </c:pt>
                <c:pt idx="7">
                  <c:v>2.0034116209973311E-2</c:v>
                </c:pt>
                <c:pt idx="8">
                  <c:v>1.9058071726042368E-2</c:v>
                </c:pt>
                <c:pt idx="9">
                  <c:v>1.895216291409034E-2</c:v>
                </c:pt>
                <c:pt idx="10">
                  <c:v>1.8416734038830498E-2</c:v>
                </c:pt>
                <c:pt idx="11">
                  <c:v>1.7129216247243836E-2</c:v>
                </c:pt>
                <c:pt idx="12">
                  <c:v>1.6872674767258393E-2</c:v>
                </c:pt>
                <c:pt idx="13">
                  <c:v>1.638243707688606E-2</c:v>
                </c:pt>
                <c:pt idx="14">
                  <c:v>1.6479774821809599E-2</c:v>
                </c:pt>
                <c:pt idx="15">
                  <c:v>1.6814890754227284E-2</c:v>
                </c:pt>
                <c:pt idx="16">
                  <c:v>1.7035890265801983E-2</c:v>
                </c:pt>
                <c:pt idx="17">
                  <c:v>1.6484155146237404E-2</c:v>
                </c:pt>
                <c:pt idx="18">
                  <c:v>1.7042624824970952E-2</c:v>
                </c:pt>
                <c:pt idx="19">
                  <c:v>1.6522334178278274E-2</c:v>
                </c:pt>
                <c:pt idx="20">
                  <c:v>1.6234021608241521E-2</c:v>
                </c:pt>
                <c:pt idx="21">
                  <c:v>1.6191169016763596E-2</c:v>
                </c:pt>
                <c:pt idx="22">
                  <c:v>1.475178867528514E-2</c:v>
                </c:pt>
                <c:pt idx="23">
                  <c:v>1.3576383512945054E-2</c:v>
                </c:pt>
                <c:pt idx="24">
                  <c:v>1.3001957897761044E-2</c:v>
                </c:pt>
                <c:pt idx="25">
                  <c:v>1.2525918499339594E-2</c:v>
                </c:pt>
                <c:pt idx="26">
                  <c:v>1.2109903073201953E-2</c:v>
                </c:pt>
                <c:pt idx="27">
                  <c:v>1.148270421455699E-2</c:v>
                </c:pt>
                <c:pt idx="28">
                  <c:v>1.0150005014295312E-2</c:v>
                </c:pt>
                <c:pt idx="29">
                  <c:v>8.8459049862804409E-3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7CF-449E-9FD0-5995A841ACBB}"/>
            </c:ext>
          </c:extLst>
        </c:ser>
        <c:ser>
          <c:idx val="5"/>
          <c:order val="5"/>
          <c:tx>
            <c:strRef>
              <c:f>'D regionene'!$X$5</c:f>
              <c:strCache>
                <c:ptCount val="1"/>
                <c:pt idx="0">
                  <c:v>Trøndelag Sør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3-F7CF-449E-9FD0-5995A841ACBB}"/>
              </c:ext>
            </c:extLst>
          </c:dPt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4-F7CF-449E-9FD0-5995A841ACBB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5-F7CF-449E-9FD0-5995A841ACBB}"/>
              </c:ext>
            </c:extLst>
          </c:dPt>
          <c:dLbls>
            <c:dLbl>
              <c:idx val="0"/>
              <c:layout>
                <c:manualLayout>
                  <c:x val="-0.1027777777777777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CF-449E-9FD0-5995A841ACBB}"/>
                </c:ext>
              </c:extLst>
            </c:dLbl>
            <c:dLbl>
              <c:idx val="21"/>
              <c:layout>
                <c:manualLayout>
                  <c:x val="-2.2222222222222119E-2"/>
                  <c:y val="4.255319148936170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7CF-449E-9FD0-5995A841ACBB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7A2-4C96-BF2E-5AAD6253B9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6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regionene'!$X$5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regionene'!$X$5</c:f>
              <c:numCache>
                <c:formatCode>0%</c:formatCode>
                <c:ptCount val="30"/>
                <c:pt idx="0">
                  <c:v>0.14231347020530796</c:v>
                </c:pt>
                <c:pt idx="1">
                  <c:v>0.14113459582772173</c:v>
                </c:pt>
                <c:pt idx="2">
                  <c:v>0.13915667513902266</c:v>
                </c:pt>
                <c:pt idx="3">
                  <c:v>0.13920504616509732</c:v>
                </c:pt>
                <c:pt idx="4">
                  <c:v>0.13948288281983562</c:v>
                </c:pt>
                <c:pt idx="5">
                  <c:v>0.14141201623906854</c:v>
                </c:pt>
                <c:pt idx="6">
                  <c:v>0.14217461943275644</c:v>
                </c:pt>
                <c:pt idx="7">
                  <c:v>0.14249704097167906</c:v>
                </c:pt>
                <c:pt idx="8">
                  <c:v>0.14211272803438854</c:v>
                </c:pt>
                <c:pt idx="9">
                  <c:v>0.1419459316544385</c:v>
                </c:pt>
                <c:pt idx="10">
                  <c:v>0.14239257659310028</c:v>
                </c:pt>
                <c:pt idx="11">
                  <c:v>0.14185967405895608</c:v>
                </c:pt>
                <c:pt idx="12">
                  <c:v>0.14004669387564991</c:v>
                </c:pt>
                <c:pt idx="13">
                  <c:v>0.14025326683321401</c:v>
                </c:pt>
                <c:pt idx="14">
                  <c:v>0.13763411570648143</c:v>
                </c:pt>
                <c:pt idx="15">
                  <c:v>0.13699599464785561</c:v>
                </c:pt>
                <c:pt idx="16">
                  <c:v>0.1368344701029178</c:v>
                </c:pt>
                <c:pt idx="17">
                  <c:v>0.13365878079086502</c:v>
                </c:pt>
                <c:pt idx="18">
                  <c:v>0.13519513636819952</c:v>
                </c:pt>
                <c:pt idx="19">
                  <c:v>0.13637289607537895</c:v>
                </c:pt>
                <c:pt idx="20">
                  <c:v>0.13511400234308385</c:v>
                </c:pt>
                <c:pt idx="21">
                  <c:v>0.13413738738386213</c:v>
                </c:pt>
                <c:pt idx="22">
                  <c:v>0.13719068392353628</c:v>
                </c:pt>
                <c:pt idx="23">
                  <c:v>0.13601607490569756</c:v>
                </c:pt>
                <c:pt idx="24">
                  <c:v>0.13592817572600877</c:v>
                </c:pt>
                <c:pt idx="25">
                  <c:v>0.13554967548544294</c:v>
                </c:pt>
                <c:pt idx="26">
                  <c:v>0.1325751607890375</c:v>
                </c:pt>
                <c:pt idx="27">
                  <c:v>0.13431057125988222</c:v>
                </c:pt>
                <c:pt idx="28">
                  <c:v>0.13026770019020964</c:v>
                </c:pt>
                <c:pt idx="29">
                  <c:v>0.12800324134023158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7CF-449E-9FD0-5995A841ACBB}"/>
            </c:ext>
          </c:extLst>
        </c:ser>
        <c:ser>
          <c:idx val="6"/>
          <c:order val="6"/>
          <c:tx>
            <c:strRef>
              <c:f>'D regionene'!$X$5</c:f>
              <c:strCache>
                <c:ptCount val="1"/>
                <c:pt idx="0">
                  <c:v>Værnesregionen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7-F7CF-449E-9FD0-5995A841ACBB}"/>
              </c:ext>
            </c:extLst>
          </c:dPt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8-F7CF-449E-9FD0-5995A841ACBB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9-F7CF-449E-9FD0-5995A841ACBB}"/>
              </c:ext>
            </c:extLst>
          </c:dPt>
          <c:dLbls>
            <c:dLbl>
              <c:idx val="0"/>
              <c:layout>
                <c:manualLayout>
                  <c:x val="-9.4444444444444442E-2"/>
                  <c:y val="-4.72813238770685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7CF-449E-9FD0-5995A841ACBB}"/>
                </c:ext>
              </c:extLst>
            </c:dLbl>
            <c:dLbl>
              <c:idx val="21"/>
              <c:layout>
                <c:manualLayout>
                  <c:x val="-5.00000000000001E-2"/>
                  <c:y val="-3.782505910165501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7CF-449E-9FD0-5995A841ACBB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7A2-4C96-BF2E-5AAD6253B9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regionene'!$X$5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regionene'!$X$5</c:f>
              <c:numCache>
                <c:formatCode>0%</c:formatCode>
                <c:ptCount val="30"/>
                <c:pt idx="0">
                  <c:v>7.2787559717955308E-2</c:v>
                </c:pt>
                <c:pt idx="1">
                  <c:v>7.2335981090069543E-2</c:v>
                </c:pt>
                <c:pt idx="2">
                  <c:v>7.2578834206002418E-2</c:v>
                </c:pt>
                <c:pt idx="3">
                  <c:v>7.237597421655427E-2</c:v>
                </c:pt>
                <c:pt idx="4">
                  <c:v>7.1957441558905835E-2</c:v>
                </c:pt>
                <c:pt idx="5">
                  <c:v>7.1260452183925738E-2</c:v>
                </c:pt>
                <c:pt idx="6">
                  <c:v>7.1008756494869874E-2</c:v>
                </c:pt>
                <c:pt idx="7">
                  <c:v>6.9987586340367419E-2</c:v>
                </c:pt>
                <c:pt idx="8">
                  <c:v>6.815841878141099E-2</c:v>
                </c:pt>
                <c:pt idx="9">
                  <c:v>6.870910172516359E-2</c:v>
                </c:pt>
                <c:pt idx="10">
                  <c:v>6.712379182604708E-2</c:v>
                </c:pt>
                <c:pt idx="11">
                  <c:v>6.5993038978078247E-2</c:v>
                </c:pt>
                <c:pt idx="12">
                  <c:v>6.5749867545427554E-2</c:v>
                </c:pt>
                <c:pt idx="13">
                  <c:v>6.5303988521897213E-2</c:v>
                </c:pt>
                <c:pt idx="14">
                  <c:v>6.4248422390702317E-2</c:v>
                </c:pt>
                <c:pt idx="15">
                  <c:v>6.4210491420223115E-2</c:v>
                </c:pt>
                <c:pt idx="16">
                  <c:v>6.4248027218645698E-2</c:v>
                </c:pt>
                <c:pt idx="17">
                  <c:v>6.5185518459662584E-2</c:v>
                </c:pt>
                <c:pt idx="18">
                  <c:v>6.1821696171653798E-2</c:v>
                </c:pt>
                <c:pt idx="19">
                  <c:v>6.1398398601828622E-2</c:v>
                </c:pt>
                <c:pt idx="20">
                  <c:v>6.1028823800513728E-2</c:v>
                </c:pt>
                <c:pt idx="21">
                  <c:v>6.2105249425844375E-2</c:v>
                </c:pt>
                <c:pt idx="22">
                  <c:v>6.2940019050658394E-2</c:v>
                </c:pt>
                <c:pt idx="23">
                  <c:v>6.2379072954261851E-2</c:v>
                </c:pt>
                <c:pt idx="24">
                  <c:v>6.4256400351676402E-2</c:v>
                </c:pt>
                <c:pt idx="25">
                  <c:v>6.5775986610064882E-2</c:v>
                </c:pt>
                <c:pt idx="26">
                  <c:v>6.5273933524700886E-2</c:v>
                </c:pt>
                <c:pt idx="27">
                  <c:v>6.486105978023636E-2</c:v>
                </c:pt>
                <c:pt idx="28">
                  <c:v>6.628751244977403E-2</c:v>
                </c:pt>
                <c:pt idx="29">
                  <c:v>6.8674617518813486E-2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F7CF-449E-9FD0-5995A841A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8885663"/>
        <c:axId val="828898143"/>
      </c:lineChart>
      <c:catAx>
        <c:axId val="82888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28898143"/>
        <c:crosses val="autoZero"/>
        <c:auto val="1"/>
        <c:lblAlgn val="ctr"/>
        <c:lblOffset val="100"/>
        <c:tickLblSkip val="7"/>
        <c:noMultiLvlLbl val="0"/>
      </c:catAx>
      <c:valAx>
        <c:axId val="82889814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2888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/>
      </a:pPr>
      <a:endParaRPr lang="nb-NO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[Melkeleveranser_Trøndelag_1995_2024.xlsx]D_utvikling!Pivottabell9</c:name>
    <c:fmtId val="3"/>
  </c:pivotSource>
  <c:chart>
    <c:title>
      <c:tx>
        <c:strRef>
          <c:f>D_utvikling!$Z$7</c:f>
          <c:strCache>
            <c:ptCount val="1"/>
            <c:pt idx="0">
              <c:v>Melkeleveranser i Selbu i perioden 1995 - 2024 i tusen liter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5000000000000005E-2"/>
              <c:y val="-6.481481481481481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3333333333333333E-2"/>
              <c:y val="-8.333333333333332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5000000000000005E-2"/>
              <c:y val="-6.481481481481481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3333333333333333E-2"/>
              <c:y val="-8.333333333333332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38100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0" tIns="0" rIns="0" bIns="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38100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ln w="38100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ln w="38100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ln w="38100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1.2140330752318134E-2"/>
              <c:y val="-7.937500000000008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0" tIns="0" rIns="0" bIns="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7.943055555555556E-2"/>
          <c:y val="0.25083333333333335"/>
          <c:w val="0.86843819902495001"/>
          <c:h val="0.62412847222222223"/>
        </c:manualLayout>
      </c:layout>
      <c:lineChart>
        <c:grouping val="standard"/>
        <c:varyColors val="0"/>
        <c:ser>
          <c:idx val="0"/>
          <c:order val="0"/>
          <c:tx>
            <c:strRef>
              <c:f>D_utvikling!$Z$7</c:f>
              <c:strCache>
                <c:ptCount val="1"/>
                <c:pt idx="0">
                  <c:v>Totalt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DA84-4E73-A575-9B7216518DD2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DA84-4E73-A575-9B7216518DD2}"/>
              </c:ext>
            </c:extLst>
          </c:dPt>
          <c:dPt>
            <c:idx val="2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DA84-4E73-A575-9B7216518DD2}"/>
              </c:ext>
            </c:extLst>
          </c:dPt>
          <c:dPt>
            <c:idx val="2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AC4F-4544-AE90-6928DA67D62E}"/>
              </c:ext>
            </c:extLst>
          </c:dPt>
          <c:dLbls>
            <c:dLbl>
              <c:idx val="29"/>
              <c:layout>
                <c:manualLayout>
                  <c:x val="1.2140330752318134E-2"/>
                  <c:y val="-7.93750000000000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C4F-4544-AE90-6928DA67D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D_utvikling!$Z$7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D_utvikling!$Z$7</c:f>
              <c:numCache>
                <c:formatCode>#,##0</c:formatCode>
                <c:ptCount val="30"/>
                <c:pt idx="0">
                  <c:v>7374</c:v>
                </c:pt>
                <c:pt idx="1">
                  <c:v>7153</c:v>
                </c:pt>
                <c:pt idx="2">
                  <c:v>7152.9790000000003</c:v>
                </c:pt>
                <c:pt idx="3">
                  <c:v>7163.73</c:v>
                </c:pt>
                <c:pt idx="4">
                  <c:v>7130.625</c:v>
                </c:pt>
                <c:pt idx="5">
                  <c:v>7058.0619999999999</c:v>
                </c:pt>
                <c:pt idx="6">
                  <c:v>6916.232</c:v>
                </c:pt>
                <c:pt idx="7">
                  <c:v>6863.3540000000003</c:v>
                </c:pt>
                <c:pt idx="8">
                  <c:v>7075.1419999999998</c:v>
                </c:pt>
                <c:pt idx="9">
                  <c:v>7049</c:v>
                </c:pt>
                <c:pt idx="10">
                  <c:v>6960</c:v>
                </c:pt>
                <c:pt idx="11">
                  <c:v>7221</c:v>
                </c:pt>
                <c:pt idx="12">
                  <c:v>7726</c:v>
                </c:pt>
                <c:pt idx="13">
                  <c:v>7595</c:v>
                </c:pt>
                <c:pt idx="14">
                  <c:v>7358</c:v>
                </c:pt>
                <c:pt idx="15">
                  <c:v>7509.6610000000001</c:v>
                </c:pt>
                <c:pt idx="16">
                  <c:v>7367.3869999999997</c:v>
                </c:pt>
                <c:pt idx="17">
                  <c:v>7814.018</c:v>
                </c:pt>
                <c:pt idx="18">
                  <c:v>7516.451</c:v>
                </c:pt>
                <c:pt idx="19">
                  <c:v>7592.2160000000003</c:v>
                </c:pt>
                <c:pt idx="20">
                  <c:v>7768.78</c:v>
                </c:pt>
                <c:pt idx="21">
                  <c:v>8058.2510000000002</c:v>
                </c:pt>
                <c:pt idx="22">
                  <c:v>8198.2029999999995</c:v>
                </c:pt>
                <c:pt idx="23">
                  <c:v>8762.1190000000006</c:v>
                </c:pt>
                <c:pt idx="24">
                  <c:v>8909.2459999999992</c:v>
                </c:pt>
                <c:pt idx="25">
                  <c:v>9155.9840000000004</c:v>
                </c:pt>
                <c:pt idx="26">
                  <c:v>9257.3539999999994</c:v>
                </c:pt>
                <c:pt idx="27">
                  <c:v>8879.0519999999997</c:v>
                </c:pt>
                <c:pt idx="28">
                  <c:v>8626.6260000000002</c:v>
                </c:pt>
                <c:pt idx="29">
                  <c:v>9092.6749999999993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6D-44B0-ADD3-84644688F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0960336"/>
        <c:axId val="600947024"/>
      </c:lineChart>
      <c:catAx>
        <c:axId val="60096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00947024"/>
        <c:crosses val="autoZero"/>
        <c:auto val="1"/>
        <c:lblAlgn val="ctr"/>
        <c:lblOffset val="100"/>
        <c:tickLblSkip val="7"/>
        <c:noMultiLvlLbl val="0"/>
      </c:catAx>
      <c:valAx>
        <c:axId val="60094702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tusen lkiter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0096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D_utvikling!$Z$13</c:f>
          <c:strCache>
            <c:ptCount val="1"/>
            <c:pt idx="0">
              <c:v>Antall leverandører og gjennomsnittlig melkemengde per leverandør i tusen liter i Selbu 1995 - 2024</c:v>
            </c:pt>
          </c:strCache>
        </c:strRef>
      </c:tx>
      <c:layout>
        <c:manualLayout>
          <c:xMode val="edge"/>
          <c:yMode val="edge"/>
          <c:x val="0.14973600174978127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3041994750656165E-2"/>
          <c:y val="0.16245370370370371"/>
          <c:w val="0.8595553161027053"/>
          <c:h val="0.69001944444444452"/>
        </c:manualLayout>
      </c:layout>
      <c:lineChart>
        <c:grouping val="standard"/>
        <c:varyColors val="0"/>
        <c:ser>
          <c:idx val="0"/>
          <c:order val="0"/>
          <c:tx>
            <c:strRef>
              <c:f>D_utvikling!$L$24</c:f>
              <c:strCache>
                <c:ptCount val="1"/>
                <c:pt idx="0">
                  <c:v>antall leverandører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3333333333333329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42-43F2-9399-3C33AFF4C165}"/>
                </c:ext>
              </c:extLst>
            </c:dLbl>
            <c:dLbl>
              <c:idx val="3"/>
              <c:layout>
                <c:manualLayout>
                  <c:x val="-0.15833333333333333"/>
                  <c:y val="0.11574074074074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5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312489063867017"/>
                      <c:h val="0.198935185185185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242-43F2-9399-3C33AFF4C165}"/>
                </c:ext>
              </c:extLst>
            </c:dLbl>
            <c:dLbl>
              <c:idx val="29"/>
              <c:layout>
                <c:manualLayout>
                  <c:x val="7.6026279950313531E-3"/>
                  <c:y val="-9.7013888888888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4D-4858-A446-3F6006FAB2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5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D_utvikling!$K$25:$K$54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D_utvikling!$L$25:$L$54</c:f>
              <c:numCache>
                <c:formatCode>_-* #\ ##0_-;\-* #\ ##0_-;_-* "-"??_-;_-@_-</c:formatCode>
                <c:ptCount val="30"/>
                <c:pt idx="0">
                  <c:v>108</c:v>
                </c:pt>
                <c:pt idx="1">
                  <c:v>108</c:v>
                </c:pt>
                <c:pt idx="2">
                  <c:v>106</c:v>
                </c:pt>
                <c:pt idx="3">
                  <c:v>104</c:v>
                </c:pt>
                <c:pt idx="4">
                  <c:v>102</c:v>
                </c:pt>
                <c:pt idx="5">
                  <c:v>96</c:v>
                </c:pt>
                <c:pt idx="6">
                  <c:v>94</c:v>
                </c:pt>
                <c:pt idx="7">
                  <c:v>89</c:v>
                </c:pt>
                <c:pt idx="8">
                  <c:v>85</c:v>
                </c:pt>
                <c:pt idx="9">
                  <c:v>83</c:v>
                </c:pt>
                <c:pt idx="10">
                  <c:v>75</c:v>
                </c:pt>
                <c:pt idx="11">
                  <c:v>67</c:v>
                </c:pt>
                <c:pt idx="12">
                  <c:v>65</c:v>
                </c:pt>
                <c:pt idx="13">
                  <c:v>61</c:v>
                </c:pt>
                <c:pt idx="14">
                  <c:v>55</c:v>
                </c:pt>
                <c:pt idx="15">
                  <c:v>50</c:v>
                </c:pt>
                <c:pt idx="16">
                  <c:v>49</c:v>
                </c:pt>
                <c:pt idx="17">
                  <c:v>49</c:v>
                </c:pt>
                <c:pt idx="18">
                  <c:v>45</c:v>
                </c:pt>
                <c:pt idx="19">
                  <c:v>43</c:v>
                </c:pt>
                <c:pt idx="20">
                  <c:v>43</c:v>
                </c:pt>
                <c:pt idx="21">
                  <c:v>40</c:v>
                </c:pt>
                <c:pt idx="22">
                  <c:v>39</c:v>
                </c:pt>
                <c:pt idx="23">
                  <c:v>40</c:v>
                </c:pt>
                <c:pt idx="24">
                  <c:v>34</c:v>
                </c:pt>
                <c:pt idx="25">
                  <c:v>34</c:v>
                </c:pt>
                <c:pt idx="26">
                  <c:v>33</c:v>
                </c:pt>
                <c:pt idx="27">
                  <c:v>32</c:v>
                </c:pt>
                <c:pt idx="28">
                  <c:v>32</c:v>
                </c:pt>
                <c:pt idx="29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42-43F2-9399-3C33AFF4C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355008"/>
        <c:axId val="686346688"/>
      </c:lineChart>
      <c:lineChart>
        <c:grouping val="standard"/>
        <c:varyColors val="0"/>
        <c:ser>
          <c:idx val="1"/>
          <c:order val="1"/>
          <c:tx>
            <c:strRef>
              <c:f>D_utvikling!$M$24</c:f>
              <c:strCache>
                <c:ptCount val="1"/>
                <c:pt idx="0">
                  <c:v>gj.snitt leveranse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"/>
                  <c:y val="4.6296296296295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42-43F2-9399-3C33AFF4C165}"/>
                </c:ext>
              </c:extLst>
            </c:dLbl>
            <c:dLbl>
              <c:idx val="6"/>
              <c:layout>
                <c:manualLayout>
                  <c:x val="-0.18201689140314384"/>
                  <c:y val="0.1053586805555555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42-43F2-9399-3C33AFF4C165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6.0187471627331547E-2"/>
                      <c:h val="8.81284722222222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6242-43F2-9399-3C33AFF4C165}"/>
                </c:ext>
              </c:extLst>
            </c:dLbl>
            <c:dLbl>
              <c:idx val="29"/>
              <c:layout>
                <c:manualLayout>
                  <c:x val="-1.8583987081827595E-16"/>
                  <c:y val="0.119062673611111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187471627331547E-2"/>
                      <c:h val="7.93090277777777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24D-4858-A446-3F6006FAB2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D_utvikling!$K$25:$K$54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D_utvikling!$M$25:$M$54</c:f>
              <c:numCache>
                <c:formatCode>_-* #\ ##0_-;\-* #\ ##0_-;_-* "-"??_-;_-@_-</c:formatCode>
                <c:ptCount val="30"/>
                <c:pt idx="0">
                  <c:v>68.277777777777771</c:v>
                </c:pt>
                <c:pt idx="1">
                  <c:v>66.231481481481481</c:v>
                </c:pt>
                <c:pt idx="2">
                  <c:v>67.48093396226416</c:v>
                </c:pt>
                <c:pt idx="3">
                  <c:v>68.882019230769231</c:v>
                </c:pt>
                <c:pt idx="4">
                  <c:v>69.908088235294116</c:v>
                </c:pt>
                <c:pt idx="5">
                  <c:v>73.521479166666666</c:v>
                </c:pt>
                <c:pt idx="6">
                  <c:v>73.576936170212761</c:v>
                </c:pt>
                <c:pt idx="7">
                  <c:v>77.116337078651682</c:v>
                </c:pt>
                <c:pt idx="8">
                  <c:v>83.236964705882357</c:v>
                </c:pt>
                <c:pt idx="9">
                  <c:v>84.92771084337349</c:v>
                </c:pt>
                <c:pt idx="10">
                  <c:v>92.8</c:v>
                </c:pt>
                <c:pt idx="11">
                  <c:v>107.77611940298507</c:v>
                </c:pt>
                <c:pt idx="12">
                  <c:v>118.86153846153846</c:v>
                </c:pt>
                <c:pt idx="13">
                  <c:v>124.50819672131148</c:v>
                </c:pt>
                <c:pt idx="14">
                  <c:v>133.78181818181818</c:v>
                </c:pt>
                <c:pt idx="15">
                  <c:v>150.19322</c:v>
                </c:pt>
                <c:pt idx="16">
                  <c:v>150.35483673469386</c:v>
                </c:pt>
                <c:pt idx="17">
                  <c:v>159.46975510204081</c:v>
                </c:pt>
                <c:pt idx="18">
                  <c:v>167.03224444444444</c:v>
                </c:pt>
                <c:pt idx="19">
                  <c:v>176.56316279069767</c:v>
                </c:pt>
                <c:pt idx="20">
                  <c:v>180.66930232558138</c:v>
                </c:pt>
                <c:pt idx="21">
                  <c:v>201.45627500000001</c:v>
                </c:pt>
                <c:pt idx="22">
                  <c:v>210.21033333333332</c:v>
                </c:pt>
                <c:pt idx="23">
                  <c:v>219.052975</c:v>
                </c:pt>
                <c:pt idx="24">
                  <c:v>262.03664705882352</c:v>
                </c:pt>
                <c:pt idx="25">
                  <c:v>269.29364705882352</c:v>
                </c:pt>
                <c:pt idx="26">
                  <c:v>280.52587878787875</c:v>
                </c:pt>
                <c:pt idx="27">
                  <c:v>277.47037499999999</c:v>
                </c:pt>
                <c:pt idx="28">
                  <c:v>269.58206250000001</c:v>
                </c:pt>
                <c:pt idx="29">
                  <c:v>293.31209677419355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242-43F2-9399-3C33AFF4C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355424"/>
        <c:axId val="686352928"/>
      </c:lineChart>
      <c:catAx>
        <c:axId val="68635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6346688"/>
        <c:crosses val="autoZero"/>
        <c:auto val="1"/>
        <c:lblAlgn val="ctr"/>
        <c:lblOffset val="100"/>
        <c:tickLblSkip val="7"/>
        <c:noMultiLvlLbl val="0"/>
      </c:catAx>
      <c:valAx>
        <c:axId val="686346688"/>
        <c:scaling>
          <c:orientation val="minMax"/>
        </c:scaling>
        <c:delete val="0"/>
        <c:axPos val="l"/>
        <c:numFmt formatCode="_-* #\ ##0_-;\-* #\ 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5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6355008"/>
        <c:crosses val="autoZero"/>
        <c:crossBetween val="between"/>
      </c:valAx>
      <c:valAx>
        <c:axId val="686352928"/>
        <c:scaling>
          <c:orientation val="minMax"/>
        </c:scaling>
        <c:delete val="0"/>
        <c:axPos val="r"/>
        <c:numFmt formatCode="_-* #\ ##0_-;\-* #\ 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5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6355424"/>
        <c:crosses val="max"/>
        <c:crossBetween val="between"/>
      </c:valAx>
      <c:catAx>
        <c:axId val="686355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635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D_utvikling!$Z$9</c:f>
          <c:strCache>
            <c:ptCount val="1"/>
            <c:pt idx="0">
              <c:v>Gjennomsnittlig melkeleveranse per hentepunkt i Selbu og Værnesregionen 1995 - 2024 i tusen liter</c:v>
            </c:pt>
          </c:strCache>
        </c:strRef>
      </c:tx>
      <c:layout>
        <c:manualLayout>
          <c:xMode val="edge"/>
          <c:yMode val="edge"/>
          <c:x val="0.11135853174603175"/>
          <c:y val="4.85069444444444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7025371828521437E-2"/>
          <c:y val="0.23231481481481481"/>
          <c:w val="0.8745341207349081"/>
          <c:h val="0.62977604166666667"/>
        </c:manualLayout>
      </c:layout>
      <c:lineChart>
        <c:grouping val="standard"/>
        <c:varyColors val="0"/>
        <c:ser>
          <c:idx val="0"/>
          <c:order val="0"/>
          <c:tx>
            <c:strRef>
              <c:f>D_utvikling!$AA$24</c:f>
              <c:strCache>
                <c:ptCount val="1"/>
                <c:pt idx="0">
                  <c:v>Selbu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6666666666666666E-2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B7-47F8-AFEB-E4922D08BC46}"/>
                </c:ext>
              </c:extLst>
            </c:dLbl>
            <c:dLbl>
              <c:idx val="13"/>
              <c:layout>
                <c:manualLayout>
                  <c:x val="9.5436507936507931E-2"/>
                  <c:y val="0.1115510416666665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8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B7-47F8-AFEB-E4922D08BC46}"/>
                </c:ext>
              </c:extLst>
            </c:dLbl>
            <c:dLbl>
              <c:idx val="29"/>
              <c:layout>
                <c:manualLayout>
                  <c:x val="1.7638988095238096E-2"/>
                  <c:y val="9.70140624999999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590476190476185E-2"/>
                      <c:h val="7.48993055555555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B3B-41AD-87D8-C03D54C2AB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D_utvikling!$Z$25:$Z$54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D_utvikling!$AA$25:$AA$54</c:f>
              <c:numCache>
                <c:formatCode>0</c:formatCode>
                <c:ptCount val="30"/>
                <c:pt idx="0">
                  <c:v>68.277777777777771</c:v>
                </c:pt>
                <c:pt idx="1">
                  <c:v>66.231481481481481</c:v>
                </c:pt>
                <c:pt idx="2">
                  <c:v>67.48093396226416</c:v>
                </c:pt>
                <c:pt idx="3">
                  <c:v>68.882019230769231</c:v>
                </c:pt>
                <c:pt idx="4">
                  <c:v>69.908088235294116</c:v>
                </c:pt>
                <c:pt idx="5">
                  <c:v>73.521479166666666</c:v>
                </c:pt>
                <c:pt idx="6">
                  <c:v>73.576936170212761</c:v>
                </c:pt>
                <c:pt idx="7">
                  <c:v>77.116337078651682</c:v>
                </c:pt>
                <c:pt idx="8">
                  <c:v>83.236964705882357</c:v>
                </c:pt>
                <c:pt idx="9">
                  <c:v>84.92771084337349</c:v>
                </c:pt>
                <c:pt idx="10">
                  <c:v>92.8</c:v>
                </c:pt>
                <c:pt idx="11">
                  <c:v>107.77611940298507</c:v>
                </c:pt>
                <c:pt idx="12">
                  <c:v>118.86153846153846</c:v>
                </c:pt>
                <c:pt idx="13">
                  <c:v>124.50819672131148</c:v>
                </c:pt>
                <c:pt idx="14">
                  <c:v>133.78181818181818</c:v>
                </c:pt>
                <c:pt idx="15">
                  <c:v>150.19322</c:v>
                </c:pt>
                <c:pt idx="16">
                  <c:v>150.35483673469386</c:v>
                </c:pt>
                <c:pt idx="17">
                  <c:v>159.46975510204081</c:v>
                </c:pt>
                <c:pt idx="18">
                  <c:v>167.03224444444444</c:v>
                </c:pt>
                <c:pt idx="19">
                  <c:v>176.56316279069767</c:v>
                </c:pt>
                <c:pt idx="20">
                  <c:v>180.66930232558138</c:v>
                </c:pt>
                <c:pt idx="21">
                  <c:v>201.45627500000001</c:v>
                </c:pt>
                <c:pt idx="22">
                  <c:v>210.21033333333332</c:v>
                </c:pt>
                <c:pt idx="23">
                  <c:v>219.052975</c:v>
                </c:pt>
                <c:pt idx="24">
                  <c:v>262.03664705882352</c:v>
                </c:pt>
                <c:pt idx="25">
                  <c:v>269.29364705882352</c:v>
                </c:pt>
                <c:pt idx="26">
                  <c:v>280.52587878787875</c:v>
                </c:pt>
                <c:pt idx="27">
                  <c:v>277.47037499999999</c:v>
                </c:pt>
                <c:pt idx="28">
                  <c:v>269.58206250000001</c:v>
                </c:pt>
                <c:pt idx="29">
                  <c:v>293.31209677419355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7-47F8-AFEB-E4922D08BC46}"/>
            </c:ext>
          </c:extLst>
        </c:ser>
        <c:ser>
          <c:idx val="1"/>
          <c:order val="1"/>
          <c:tx>
            <c:strRef>
              <c:f>D_utvikling!$AB$24</c:f>
              <c:strCache>
                <c:ptCount val="1"/>
                <c:pt idx="0">
                  <c:v>Værnesregionen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6666666666666666E-2"/>
                  <c:y val="-7.8703703703703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B7-47F8-AFEB-E4922D08BC46}"/>
                </c:ext>
              </c:extLst>
            </c:dLbl>
            <c:dLbl>
              <c:idx val="15"/>
              <c:layout>
                <c:manualLayout>
                  <c:x val="-0.35674603174603176"/>
                  <c:y val="-0.124560069444444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8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466666666666665"/>
                      <c:h val="0.134189997083697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CB7-47F8-AFEB-E4922D08BC46}"/>
                </c:ext>
              </c:extLst>
            </c:dLbl>
            <c:dLbl>
              <c:idx val="29"/>
              <c:layout>
                <c:manualLayout>
                  <c:x val="7.5595238095238094E-3"/>
                  <c:y val="4.85069444444444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8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834523809523807E-2"/>
                      <c:h val="8.70701388888888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B3B-41AD-87D8-C03D54C2AB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8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D_utvikling!$Z$25:$Z$54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D_utvikling!$AB$25:$AB$54</c:f>
              <c:numCache>
                <c:formatCode>0</c:formatCode>
                <c:ptCount val="30"/>
                <c:pt idx="0">
                  <c:v>64.346620327423906</c:v>
                </c:pt>
                <c:pt idx="1">
                  <c:v>63.995070631528961</c:v>
                </c:pt>
                <c:pt idx="2">
                  <c:v>64.355549510611766</c:v>
                </c:pt>
                <c:pt idx="3">
                  <c:v>66.07247710863696</c:v>
                </c:pt>
                <c:pt idx="4">
                  <c:v>66.276667569395954</c:v>
                </c:pt>
                <c:pt idx="5">
                  <c:v>65.672385626095021</c:v>
                </c:pt>
                <c:pt idx="6">
                  <c:v>70.643515088437269</c:v>
                </c:pt>
                <c:pt idx="7">
                  <c:v>74.908180765160907</c:v>
                </c:pt>
                <c:pt idx="8">
                  <c:v>80.34330089070717</c:v>
                </c:pt>
                <c:pt idx="9">
                  <c:v>84.808066006754885</c:v>
                </c:pt>
                <c:pt idx="10">
                  <c:v>85.401252074904036</c:v>
                </c:pt>
                <c:pt idx="11">
                  <c:v>93.990762830672892</c:v>
                </c:pt>
                <c:pt idx="12">
                  <c:v>111.16830035072417</c:v>
                </c:pt>
                <c:pt idx="13">
                  <c:v>121.44715583961511</c:v>
                </c:pt>
                <c:pt idx="14">
                  <c:v>138.78786058786059</c:v>
                </c:pt>
                <c:pt idx="15">
                  <c:v>148.97791166666667</c:v>
                </c:pt>
                <c:pt idx="16">
                  <c:v>143.33538522913662</c:v>
                </c:pt>
                <c:pt idx="17">
                  <c:v>155.86818058890225</c:v>
                </c:pt>
                <c:pt idx="18">
                  <c:v>152.86728228663446</c:v>
                </c:pt>
                <c:pt idx="19">
                  <c:v>154.37325676141256</c:v>
                </c:pt>
                <c:pt idx="20">
                  <c:v>181.73015332877335</c:v>
                </c:pt>
                <c:pt idx="21">
                  <c:v>187.77023301767676</c:v>
                </c:pt>
                <c:pt idx="22">
                  <c:v>195.6231293807642</c:v>
                </c:pt>
                <c:pt idx="23">
                  <c:v>201.35726256417999</c:v>
                </c:pt>
                <c:pt idx="24">
                  <c:v>207.17056297134232</c:v>
                </c:pt>
                <c:pt idx="25">
                  <c:v>216.00775604678549</c:v>
                </c:pt>
                <c:pt idx="26">
                  <c:v>228.98432478354979</c:v>
                </c:pt>
                <c:pt idx="27">
                  <c:v>224.23349810606058</c:v>
                </c:pt>
                <c:pt idx="28">
                  <c:v>239.31908115856845</c:v>
                </c:pt>
                <c:pt idx="29">
                  <c:v>254.14648820695433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7-47F8-AFEB-E4922D08B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4632223"/>
        <c:axId val="1174631391"/>
      </c:lineChart>
      <c:catAx>
        <c:axId val="1174632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74631391"/>
        <c:crosses val="autoZero"/>
        <c:auto val="1"/>
        <c:lblAlgn val="ctr"/>
        <c:lblOffset val="100"/>
        <c:tickLblSkip val="7"/>
        <c:noMultiLvlLbl val="0"/>
      </c:catAx>
      <c:valAx>
        <c:axId val="11746313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tusen liter</a:t>
                </a:r>
              </a:p>
            </c:rich>
          </c:tx>
          <c:layout>
            <c:manualLayout>
              <c:xMode val="edge"/>
              <c:yMode val="edge"/>
              <c:x val="0"/>
              <c:y val="0.286665624999999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74632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D_utvikling!$Z$10</c:f>
          <c:strCache>
            <c:ptCount val="1"/>
            <c:pt idx="0">
              <c:v>Selbu sin andel av melkeleverandørene (hentepunkt) av Værnesregionen perioden 1995 - 2024 i prosent</c:v>
            </c:pt>
          </c:strCache>
        </c:strRef>
      </c:tx>
      <c:layout>
        <c:manualLayout>
          <c:xMode val="edge"/>
          <c:yMode val="edge"/>
          <c:x val="5.4499999999999993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3232939632545929"/>
          <c:y val="0.32995370370370369"/>
          <c:w val="0.82288095238095227"/>
          <c:h val="0.54500798611111112"/>
        </c:manualLayout>
      </c:layout>
      <c:lineChart>
        <c:grouping val="standard"/>
        <c:varyColors val="0"/>
        <c:ser>
          <c:idx val="0"/>
          <c:order val="0"/>
          <c:tx>
            <c:strRef>
              <c:f>D_utvikling!$AE$24</c:f>
              <c:strCache>
                <c:ptCount val="1"/>
                <c:pt idx="0">
                  <c:v>Selbu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111111111111111"/>
                  <c:y val="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34-4E05-BE13-7FED8CF296EC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8.4430664916885376E-2"/>
                      <c:h val="7.86344415281423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A34-4E05-BE13-7FED8CF296EC}"/>
                </c:ext>
              </c:extLst>
            </c:dLbl>
            <c:dLbl>
              <c:idx val="29"/>
              <c:layout>
                <c:manualLayout>
                  <c:x val="-2.5198412698412696E-3"/>
                  <c:y val="-0.132291666666666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3D-4B6D-9AEE-D2A93456C3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D_utvikling!$AD$25:$AD$54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D_utvikling!$AE$25:$AE$54</c:f>
              <c:numCache>
                <c:formatCode>0.0\ %</c:formatCode>
                <c:ptCount val="30"/>
                <c:pt idx="0">
                  <c:v>0.25899280575539568</c:v>
                </c:pt>
                <c:pt idx="1">
                  <c:v>0.2608695652173913</c:v>
                </c:pt>
                <c:pt idx="2">
                  <c:v>0.25853658536585367</c:v>
                </c:pt>
                <c:pt idx="3">
                  <c:v>0.25870646766169153</c:v>
                </c:pt>
                <c:pt idx="4">
                  <c:v>0.26288659793814434</c:v>
                </c:pt>
                <c:pt idx="5">
                  <c:v>0.26016260162601629</c:v>
                </c:pt>
                <c:pt idx="6">
                  <c:v>0.28059701492537314</c:v>
                </c:pt>
                <c:pt idx="7">
                  <c:v>0.28434504792332266</c:v>
                </c:pt>
                <c:pt idx="8">
                  <c:v>0.29310344827586204</c:v>
                </c:pt>
                <c:pt idx="9">
                  <c:v>0.29856115107913667</c:v>
                </c:pt>
                <c:pt idx="10">
                  <c:v>0.28517110266159695</c:v>
                </c:pt>
                <c:pt idx="11">
                  <c:v>0.28389830508474578</c:v>
                </c:pt>
                <c:pt idx="12">
                  <c:v>0.3125</c:v>
                </c:pt>
                <c:pt idx="13">
                  <c:v>0.3193717277486911</c:v>
                </c:pt>
                <c:pt idx="14">
                  <c:v>0.31428571428571428</c:v>
                </c:pt>
                <c:pt idx="15">
                  <c:v>0.3048780487804878</c:v>
                </c:pt>
                <c:pt idx="16">
                  <c:v>0.29696969696969699</c:v>
                </c:pt>
                <c:pt idx="17">
                  <c:v>0.30246913580246915</c:v>
                </c:pt>
                <c:pt idx="18">
                  <c:v>0.29220779220779219</c:v>
                </c:pt>
                <c:pt idx="19">
                  <c:v>0.30714285714285716</c:v>
                </c:pt>
                <c:pt idx="20">
                  <c:v>0.32575757575757575</c:v>
                </c:pt>
                <c:pt idx="21">
                  <c:v>0.31746031746031744</c:v>
                </c:pt>
                <c:pt idx="22">
                  <c:v>0.31707317073170732</c:v>
                </c:pt>
                <c:pt idx="23">
                  <c:v>0.33898305084745761</c:v>
                </c:pt>
                <c:pt idx="24">
                  <c:v>0.31481481481481483</c:v>
                </c:pt>
                <c:pt idx="25">
                  <c:v>0.3300970873786408</c:v>
                </c:pt>
                <c:pt idx="26">
                  <c:v>0.33333333333333331</c:v>
                </c:pt>
                <c:pt idx="27">
                  <c:v>0.33684210526315789</c:v>
                </c:pt>
                <c:pt idx="28">
                  <c:v>0.3595505617977528</c:v>
                </c:pt>
                <c:pt idx="29">
                  <c:v>0.35632183908045978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4-4E05-BE13-7FED8CF29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4630143"/>
        <c:axId val="1174630559"/>
      </c:lineChart>
      <c:catAx>
        <c:axId val="1174630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74630559"/>
        <c:crosses val="autoZero"/>
        <c:auto val="1"/>
        <c:lblAlgn val="ctr"/>
        <c:lblOffset val="100"/>
        <c:tickLblSkip val="7"/>
        <c:noMultiLvlLbl val="0"/>
      </c:catAx>
      <c:valAx>
        <c:axId val="1174630559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1.2204166666666669E-2"/>
              <c:y val="0.537403472222222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746301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D_utvikling!$Z$11</c:f>
          <c:strCache>
            <c:ptCount val="1"/>
            <c:pt idx="0">
              <c:v>Selbu sin andel av innveid melkemengde av Værnesregionen sin mengde 1995 - 2024 i prosent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3479563492063494E-2"/>
          <c:y val="0.30790520833333335"/>
          <c:w val="0.87861542873530252"/>
          <c:h val="0.55382743055555561"/>
        </c:manualLayout>
      </c:layout>
      <c:lineChart>
        <c:grouping val="standard"/>
        <c:varyColors val="0"/>
        <c:ser>
          <c:idx val="0"/>
          <c:order val="0"/>
          <c:tx>
            <c:strRef>
              <c:f>D_utvikling!$AH$24</c:f>
              <c:strCache>
                <c:ptCount val="1"/>
                <c:pt idx="0">
                  <c:v>Selbu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1666666666666674E-2"/>
                  <c:y val="-9.2592592592593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CD-47DC-A624-DDB47001C0CB}"/>
                </c:ext>
              </c:extLst>
            </c:dLbl>
            <c:dLbl>
              <c:idx val="29"/>
              <c:layout>
                <c:manualLayout>
                  <c:x val="-4.8561323009272536E-3"/>
                  <c:y val="-0.114652777777777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15-4EA7-AA22-5819C98A3B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D_utvikling!$AG$25:$AG$54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D_utvikling!$AH$25:$AH$54</c:f>
              <c:numCache>
                <c:formatCode>0.0\ %</c:formatCode>
                <c:ptCount val="30"/>
                <c:pt idx="0">
                  <c:v>0.27421813989810717</c:v>
                </c:pt>
                <c:pt idx="1">
                  <c:v>0.27179116954175847</c:v>
                </c:pt>
                <c:pt idx="2">
                  <c:v>0.2695254281201494</c:v>
                </c:pt>
                <c:pt idx="3">
                  <c:v>0.27212943151979302</c:v>
                </c:pt>
                <c:pt idx="4">
                  <c:v>0.27631329926207177</c:v>
                </c:pt>
                <c:pt idx="5">
                  <c:v>0.29168848043125545</c:v>
                </c:pt>
                <c:pt idx="6">
                  <c:v>0.29740576356991905</c:v>
                </c:pt>
                <c:pt idx="7">
                  <c:v>0.29809083601024322</c:v>
                </c:pt>
                <c:pt idx="8">
                  <c:v>0.31096750487758673</c:v>
                </c:pt>
                <c:pt idx="9">
                  <c:v>0.30823385368839912</c:v>
                </c:pt>
                <c:pt idx="10">
                  <c:v>0.31279493056491842</c:v>
                </c:pt>
                <c:pt idx="11">
                  <c:v>0.332320861521469</c:v>
                </c:pt>
                <c:pt idx="12">
                  <c:v>0.34207030904099883</c:v>
                </c:pt>
                <c:pt idx="13">
                  <c:v>0.34547852983988353</c:v>
                </c:pt>
                <c:pt idx="14">
                  <c:v>0.34661767476917277</c:v>
                </c:pt>
                <c:pt idx="15">
                  <c:v>0.34950965909588061</c:v>
                </c:pt>
                <c:pt idx="16">
                  <c:v>0.34871355266249426</c:v>
                </c:pt>
                <c:pt idx="17">
                  <c:v>0.35179874816841306</c:v>
                </c:pt>
                <c:pt idx="18">
                  <c:v>0.36049263667467313</c:v>
                </c:pt>
                <c:pt idx="19">
                  <c:v>0.37163557488997612</c:v>
                </c:pt>
                <c:pt idx="20">
                  <c:v>0.37360375528333184</c:v>
                </c:pt>
                <c:pt idx="21">
                  <c:v>0.38174713370506641</c:v>
                </c:pt>
                <c:pt idx="22">
                  <c:v>0.3901703214523114</c:v>
                </c:pt>
                <c:pt idx="23">
                  <c:v>0.41408807555487737</c:v>
                </c:pt>
                <c:pt idx="24">
                  <c:v>0.41604347092929228</c:v>
                </c:pt>
                <c:pt idx="25">
                  <c:v>0.41850309828130039</c:v>
                </c:pt>
                <c:pt idx="26">
                  <c:v>0.41834186057714595</c:v>
                </c:pt>
                <c:pt idx="27">
                  <c:v>0.42831102405049509</c:v>
                </c:pt>
                <c:pt idx="28">
                  <c:v>0.42557671548965614</c:v>
                </c:pt>
                <c:pt idx="29">
                  <c:v>0.42536315045510287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D-47DC-A624-DDB47001C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4242272"/>
        <c:axId val="944238944"/>
      </c:lineChart>
      <c:catAx>
        <c:axId val="94424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44238944"/>
        <c:crosses val="autoZero"/>
        <c:auto val="1"/>
        <c:lblAlgn val="ctr"/>
        <c:lblOffset val="100"/>
        <c:tickLblSkip val="7"/>
        <c:noMultiLvlLbl val="0"/>
      </c:catAx>
      <c:valAx>
        <c:axId val="9442389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7.583787400822101E-3"/>
              <c:y val="0.621188194444444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44242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[Melkeleveranser_Trøndelag_1995_2024.xlsx]PD Rang!Pivottabell16</c:name>
    <c:fmtId val="3"/>
  </c:pivotSource>
  <c:chart>
    <c:title>
      <c:tx>
        <c:strRef>
          <c:f>'PD Rang'!$E$3</c:f>
          <c:strCache>
            <c:ptCount val="1"/>
            <c:pt idx="0">
              <c:v>Innveid melkemengde til meieri i Trøndelag i 2024 i tusen liter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2814609053497946E-2"/>
          <c:y val="0.19875108225108221"/>
          <c:w val="0.95135157600978693"/>
          <c:h val="0.531264763779527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'PD Rang'!$E$3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'PD Rang'!$E$3</c:f>
              <c:strCache>
                <c:ptCount val="38"/>
                <c:pt idx="0">
                  <c:v>Meråker</c:v>
                </c:pt>
                <c:pt idx="1">
                  <c:v>Røyrvik</c:v>
                </c:pt>
                <c:pt idx="2">
                  <c:v>Frøya</c:v>
                </c:pt>
                <c:pt idx="3">
                  <c:v>Frosta</c:v>
                </c:pt>
                <c:pt idx="4">
                  <c:v>Flatanger</c:v>
                </c:pt>
                <c:pt idx="5">
                  <c:v>Holtålen</c:v>
                </c:pt>
                <c:pt idx="6">
                  <c:v>Namskogan</c:v>
                </c:pt>
                <c:pt idx="7">
                  <c:v>Hitra</c:v>
                </c:pt>
                <c:pt idx="8">
                  <c:v>Skaun</c:v>
                </c:pt>
                <c:pt idx="9">
                  <c:v>Malvik</c:v>
                </c:pt>
                <c:pt idx="10">
                  <c:v>Leka</c:v>
                </c:pt>
                <c:pt idx="11">
                  <c:v>Trondheim</c:v>
                </c:pt>
                <c:pt idx="12">
                  <c:v>Tydal</c:v>
                </c:pt>
                <c:pt idx="13">
                  <c:v>Lierne</c:v>
                </c:pt>
                <c:pt idx="14">
                  <c:v>Osen</c:v>
                </c:pt>
                <c:pt idx="15">
                  <c:v>Høylandet</c:v>
                </c:pt>
                <c:pt idx="16">
                  <c:v>Grong</c:v>
                </c:pt>
                <c:pt idx="17">
                  <c:v>Stjørdal</c:v>
                </c:pt>
                <c:pt idx="18">
                  <c:v>Røros</c:v>
                </c:pt>
                <c:pt idx="19">
                  <c:v>Melhus</c:v>
                </c:pt>
                <c:pt idx="20">
                  <c:v>Rennebu</c:v>
                </c:pt>
                <c:pt idx="21">
                  <c:v>Oppdal</c:v>
                </c:pt>
                <c:pt idx="22">
                  <c:v>Snåsa</c:v>
                </c:pt>
                <c:pt idx="23">
                  <c:v>Selbu</c:v>
                </c:pt>
                <c:pt idx="24">
                  <c:v>Overhalla</c:v>
                </c:pt>
                <c:pt idx="25">
                  <c:v>Rindal</c:v>
                </c:pt>
                <c:pt idx="26">
                  <c:v>Heim</c:v>
                </c:pt>
                <c:pt idx="27">
                  <c:v>Midtre Gauldal</c:v>
                </c:pt>
                <c:pt idx="28">
                  <c:v>Inderøy</c:v>
                </c:pt>
                <c:pt idx="29">
                  <c:v>Ørland</c:v>
                </c:pt>
                <c:pt idx="30">
                  <c:v>Verdal</c:v>
                </c:pt>
                <c:pt idx="31">
                  <c:v>Åfjord</c:v>
                </c:pt>
                <c:pt idx="32">
                  <c:v>Nærøysund</c:v>
                </c:pt>
                <c:pt idx="33">
                  <c:v>Namsos</c:v>
                </c:pt>
                <c:pt idx="34">
                  <c:v>Indre Fosen</c:v>
                </c:pt>
                <c:pt idx="35">
                  <c:v>Levanger</c:v>
                </c:pt>
                <c:pt idx="36">
                  <c:v>Orkland</c:v>
                </c:pt>
                <c:pt idx="37">
                  <c:v>Steinkjer</c:v>
                </c:pt>
              </c:strCache>
            </c:strRef>
          </c:cat>
          <c:val>
            <c:numRef>
              <c:f>'PD Rang'!$E$3</c:f>
              <c:numCache>
                <c:formatCode>_-* #\ ##0_-;\-* #\ ##0_-;_-* "-"??_-;_-@_-</c:formatCode>
                <c:ptCount val="38"/>
                <c:pt idx="0">
                  <c:v>332.89400000000001</c:v>
                </c:pt>
                <c:pt idx="1">
                  <c:v>346.07600000000002</c:v>
                </c:pt>
                <c:pt idx="2">
                  <c:v>363.63299999999998</c:v>
                </c:pt>
                <c:pt idx="3">
                  <c:v>1071.4169999999999</c:v>
                </c:pt>
                <c:pt idx="4">
                  <c:v>1122.165</c:v>
                </c:pt>
                <c:pt idx="5">
                  <c:v>1708.93</c:v>
                </c:pt>
                <c:pt idx="6">
                  <c:v>1884.423</c:v>
                </c:pt>
                <c:pt idx="7">
                  <c:v>2182.9830000000002</c:v>
                </c:pt>
                <c:pt idx="8">
                  <c:v>2406.54</c:v>
                </c:pt>
                <c:pt idx="9">
                  <c:v>2473.3130000000001</c:v>
                </c:pt>
                <c:pt idx="10">
                  <c:v>2559.0070000000001</c:v>
                </c:pt>
                <c:pt idx="11">
                  <c:v>2753.4540000000002</c:v>
                </c:pt>
                <c:pt idx="12">
                  <c:v>3126.3629999999998</c:v>
                </c:pt>
                <c:pt idx="13">
                  <c:v>3371.4679999999998</c:v>
                </c:pt>
                <c:pt idx="14">
                  <c:v>3467.2170000000001</c:v>
                </c:pt>
                <c:pt idx="15">
                  <c:v>5056.2479999999996</c:v>
                </c:pt>
                <c:pt idx="16">
                  <c:v>5243.0330000000004</c:v>
                </c:pt>
                <c:pt idx="17">
                  <c:v>5279.6019999999999</c:v>
                </c:pt>
                <c:pt idx="18">
                  <c:v>5972.0820000000003</c:v>
                </c:pt>
                <c:pt idx="19">
                  <c:v>6902.13</c:v>
                </c:pt>
                <c:pt idx="20">
                  <c:v>6966.1139999999996</c:v>
                </c:pt>
                <c:pt idx="21">
                  <c:v>7256.8710000000001</c:v>
                </c:pt>
                <c:pt idx="22">
                  <c:v>7825.7619999999997</c:v>
                </c:pt>
                <c:pt idx="23">
                  <c:v>9092.6749999999993</c:v>
                </c:pt>
                <c:pt idx="24">
                  <c:v>9266.348</c:v>
                </c:pt>
                <c:pt idx="25">
                  <c:v>10375.040000000001</c:v>
                </c:pt>
                <c:pt idx="26">
                  <c:v>10963.453</c:v>
                </c:pt>
                <c:pt idx="27">
                  <c:v>11037.285</c:v>
                </c:pt>
                <c:pt idx="28">
                  <c:v>11480.358</c:v>
                </c:pt>
                <c:pt idx="29">
                  <c:v>12042.895</c:v>
                </c:pt>
                <c:pt idx="30">
                  <c:v>13006.168</c:v>
                </c:pt>
                <c:pt idx="31">
                  <c:v>13188.169</c:v>
                </c:pt>
                <c:pt idx="32">
                  <c:v>16523.657999999999</c:v>
                </c:pt>
                <c:pt idx="33">
                  <c:v>17296.165000000001</c:v>
                </c:pt>
                <c:pt idx="34">
                  <c:v>18261.203000000001</c:v>
                </c:pt>
                <c:pt idx="35">
                  <c:v>22735.81</c:v>
                </c:pt>
                <c:pt idx="36">
                  <c:v>26934.589</c:v>
                </c:pt>
                <c:pt idx="37">
                  <c:v>29393.233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F-460B-946F-679CB9CC1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6953071"/>
        <c:axId val="206950991"/>
      </c:barChart>
      <c:catAx>
        <c:axId val="206953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6950991"/>
        <c:crosses val="autoZero"/>
        <c:auto val="1"/>
        <c:lblAlgn val="ctr"/>
        <c:lblOffset val="100"/>
        <c:noMultiLvlLbl val="0"/>
      </c:catAx>
      <c:valAx>
        <c:axId val="206950991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aseline="0"/>
                  <a:t>tusen liter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crossAx val="206953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D_utvikling!$Z$14</c:f>
          <c:strCache>
            <c:ptCount val="1"/>
            <c:pt idx="0">
              <c:v>Utvikling i antall leverandører, melkeleveranse og gjennomsnittlig melkeleveranse i Selbu i prosent 1995 - 2024 (1995 = 0 %)</c:v>
            </c:pt>
          </c:strCache>
        </c:strRef>
      </c:tx>
      <c:layout>
        <c:manualLayout>
          <c:xMode val="edge"/>
          <c:yMode val="edge"/>
          <c:x val="0.12602916666666666"/>
          <c:y val="1.4768402777777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3683127572016467E-2"/>
          <c:y val="0.302615625"/>
          <c:w val="0.84734642857142872"/>
          <c:h val="0.54059826388888887"/>
        </c:manualLayout>
      </c:layout>
      <c:lineChart>
        <c:grouping val="standard"/>
        <c:varyColors val="0"/>
        <c:ser>
          <c:idx val="0"/>
          <c:order val="0"/>
          <c:tx>
            <c:strRef>
              <c:f>D_utvikling!$AT$24</c:f>
              <c:strCache>
                <c:ptCount val="1"/>
                <c:pt idx="0">
                  <c:v>produsenter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4644841269841274"/>
                  <c:y val="6.371527777777777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94-4219-B689-FBC1489A8E73}"/>
                </c:ext>
              </c:extLst>
            </c:dLbl>
            <c:dLbl>
              <c:idx val="29"/>
              <c:layout>
                <c:manualLayout>
                  <c:x val="0"/>
                  <c:y val="3.968750000000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DC-42FC-BE8D-EB4484C320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D_utvikling!$AS$25:$AS$54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D_utvikling!$AT$25:$AT$54</c:f>
              <c:numCache>
                <c:formatCode>0%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-1.8518518518518517E-2</c:v>
                </c:pt>
                <c:pt idx="3">
                  <c:v>-3.7037037037037035E-2</c:v>
                </c:pt>
                <c:pt idx="4">
                  <c:v>-5.5555555555555552E-2</c:v>
                </c:pt>
                <c:pt idx="5">
                  <c:v>-0.1111111111111111</c:v>
                </c:pt>
                <c:pt idx="6">
                  <c:v>-0.12962962962962962</c:v>
                </c:pt>
                <c:pt idx="7">
                  <c:v>-0.17592592592592593</c:v>
                </c:pt>
                <c:pt idx="8">
                  <c:v>-0.21296296296296297</c:v>
                </c:pt>
                <c:pt idx="9">
                  <c:v>-0.23148148148148148</c:v>
                </c:pt>
                <c:pt idx="10">
                  <c:v>-0.30555555555555558</c:v>
                </c:pt>
                <c:pt idx="11">
                  <c:v>-0.37962962962962965</c:v>
                </c:pt>
                <c:pt idx="12">
                  <c:v>-0.39814814814814814</c:v>
                </c:pt>
                <c:pt idx="13">
                  <c:v>-0.43518518518518517</c:v>
                </c:pt>
                <c:pt idx="14">
                  <c:v>-0.49074074074074076</c:v>
                </c:pt>
                <c:pt idx="15">
                  <c:v>-0.53703703703703709</c:v>
                </c:pt>
                <c:pt idx="16">
                  <c:v>-0.54629629629629628</c:v>
                </c:pt>
                <c:pt idx="17">
                  <c:v>-0.54629629629629628</c:v>
                </c:pt>
                <c:pt idx="18">
                  <c:v>-0.58333333333333337</c:v>
                </c:pt>
                <c:pt idx="19">
                  <c:v>-0.60185185185185186</c:v>
                </c:pt>
                <c:pt idx="20">
                  <c:v>-0.60185185185185186</c:v>
                </c:pt>
                <c:pt idx="21">
                  <c:v>-0.62962962962962965</c:v>
                </c:pt>
                <c:pt idx="22">
                  <c:v>-0.63888888888888884</c:v>
                </c:pt>
                <c:pt idx="23">
                  <c:v>-0.62962962962962965</c:v>
                </c:pt>
                <c:pt idx="24">
                  <c:v>-0.68518518518518523</c:v>
                </c:pt>
                <c:pt idx="25">
                  <c:v>-0.68518518518518523</c:v>
                </c:pt>
                <c:pt idx="26">
                  <c:v>-0.69444444444444442</c:v>
                </c:pt>
                <c:pt idx="27">
                  <c:v>-0.70370370370370372</c:v>
                </c:pt>
                <c:pt idx="28">
                  <c:v>-0.70370370370370372</c:v>
                </c:pt>
                <c:pt idx="29">
                  <c:v>-0.71296296296296291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4-4219-B689-FBC1489A8E73}"/>
            </c:ext>
          </c:extLst>
        </c:ser>
        <c:ser>
          <c:idx val="1"/>
          <c:order val="1"/>
          <c:tx>
            <c:strRef>
              <c:f>D_utvikling!$AU$24</c:f>
              <c:strCache>
                <c:ptCount val="1"/>
                <c:pt idx="0">
                  <c:v>leveranse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2.7777777777777779E-3"/>
                  <c:y val="-6.944444444444444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94-4219-B689-FBC1489A8E73}"/>
                </c:ext>
              </c:extLst>
            </c:dLbl>
            <c:dLbl>
              <c:idx val="29"/>
              <c:layout>
                <c:manualLayout>
                  <c:x val="0"/>
                  <c:y val="-7.0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DC-42FC-BE8D-EB4484C320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4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D_utvikling!$AS$25:$AS$54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D_utvikling!$AU$25:$AU$54</c:f>
              <c:numCache>
                <c:formatCode>0%</c:formatCode>
                <c:ptCount val="30"/>
                <c:pt idx="0">
                  <c:v>0</c:v>
                </c:pt>
                <c:pt idx="1">
                  <c:v>-2.9970165446162191E-2</c:v>
                </c:pt>
                <c:pt idx="2">
                  <c:v>-2.9973013289937581E-2</c:v>
                </c:pt>
                <c:pt idx="3">
                  <c:v>-2.8515052888527317E-2</c:v>
                </c:pt>
                <c:pt idx="4">
                  <c:v>-3.3004475183075671E-2</c:v>
                </c:pt>
                <c:pt idx="5">
                  <c:v>-4.2844860320043407E-2</c:v>
                </c:pt>
                <c:pt idx="6">
                  <c:v>-6.2078654732845136E-2</c:v>
                </c:pt>
                <c:pt idx="7">
                  <c:v>-6.924952535937072E-2</c:v>
                </c:pt>
                <c:pt idx="8">
                  <c:v>-4.052861404936265E-2</c:v>
                </c:pt>
                <c:pt idx="9">
                  <c:v>-4.4073772714944399E-2</c:v>
                </c:pt>
                <c:pt idx="10">
                  <c:v>-5.6143205858421481E-2</c:v>
                </c:pt>
                <c:pt idx="11">
                  <c:v>-2.0748576078112285E-2</c:v>
                </c:pt>
                <c:pt idx="12">
                  <c:v>4.7735286140493625E-2</c:v>
                </c:pt>
                <c:pt idx="13">
                  <c:v>2.9970165446162191E-2</c:v>
                </c:pt>
                <c:pt idx="14">
                  <c:v>-2.1697857336588013E-3</c:v>
                </c:pt>
                <c:pt idx="15">
                  <c:v>1.8397206400867921E-2</c:v>
                </c:pt>
                <c:pt idx="16">
                  <c:v>-8.967995660428918E-4</c:v>
                </c:pt>
                <c:pt idx="17">
                  <c:v>5.9671548684567401E-2</c:v>
                </c:pt>
                <c:pt idx="18">
                  <c:v>1.9318009221589372E-2</c:v>
                </c:pt>
                <c:pt idx="19">
                  <c:v>2.9592622728505609E-2</c:v>
                </c:pt>
                <c:pt idx="20">
                  <c:v>5.3536750745863809E-2</c:v>
                </c:pt>
                <c:pt idx="21">
                  <c:v>9.2792378627610556E-2</c:v>
                </c:pt>
                <c:pt idx="22">
                  <c:v>0.111771494439924</c:v>
                </c:pt>
                <c:pt idx="23">
                  <c:v>0.18824505017629517</c:v>
                </c:pt>
                <c:pt idx="24">
                  <c:v>0.20819717927854614</c:v>
                </c:pt>
                <c:pt idx="25">
                  <c:v>0.24165771630051538</c:v>
                </c:pt>
                <c:pt idx="26">
                  <c:v>0.25540466503932729</c:v>
                </c:pt>
                <c:pt idx="27">
                  <c:v>0.20410252237591534</c:v>
                </c:pt>
                <c:pt idx="28">
                  <c:v>0.16987062652563062</c:v>
                </c:pt>
                <c:pt idx="29">
                  <c:v>0.23307228098725241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4-4219-B689-FBC1489A8E73}"/>
            </c:ext>
          </c:extLst>
        </c:ser>
        <c:ser>
          <c:idx val="2"/>
          <c:order val="2"/>
          <c:tx>
            <c:strRef>
              <c:f>D_utvikling!$AV$24</c:f>
              <c:strCache>
                <c:ptCount val="1"/>
                <c:pt idx="0">
                  <c:v>gj.snitt leveranse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"/>
                  <c:y val="-1.3888888888888805E-2"/>
                </c:manualLayout>
              </c:layout>
              <c:tx>
                <c:rich>
                  <a:bodyPr/>
                  <a:lstStyle/>
                  <a:p>
                    <a:fld id="{34354F96-7A5A-4FCF-8BAF-EDF472B2553D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[VERDI]</a:t>
                    </a:fld>
                    <a:endParaRPr lang="nb-N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A94-4219-B689-FBC1489A8E73}"/>
                </c:ext>
              </c:extLst>
            </c:dLbl>
            <c:dLbl>
              <c:idx val="18"/>
              <c:layout>
                <c:manualLayout>
                  <c:x val="-7.7777777777777876E-2"/>
                  <c:y val="-9.72222222222222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94-4219-B689-FBC1489A8E73}"/>
                </c:ext>
              </c:extLst>
            </c:dLbl>
            <c:dLbl>
              <c:idx val="29"/>
              <c:layout>
                <c:manualLayout>
                  <c:x val="0"/>
                  <c:y val="5.29166666666666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DC-42FC-BE8D-EB4484C320D8}"/>
                </c:ext>
              </c:extLst>
            </c:dLbl>
            <c:spPr>
              <a:noFill/>
              <a:ln>
                <a:solidFill>
                  <a:schemeClr val="accent4">
                    <a:lumMod val="7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4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D_utvikling!$AS$25:$AS$54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D_utvikling!$AV$25:$AV$54</c:f>
              <c:numCache>
                <c:formatCode>0%</c:formatCode>
                <c:ptCount val="30"/>
                <c:pt idx="0">
                  <c:v>0</c:v>
                </c:pt>
                <c:pt idx="1">
                  <c:v>-2.9970165446162111E-2</c:v>
                </c:pt>
                <c:pt idx="2">
                  <c:v>-1.1670617314275837E-2</c:v>
                </c:pt>
                <c:pt idx="3">
                  <c:v>8.8497527696064053E-3</c:v>
                </c:pt>
                <c:pt idx="4">
                  <c:v>2.3877614512037595E-2</c:v>
                </c:pt>
                <c:pt idx="5">
                  <c:v>7.6799532139951263E-2</c:v>
                </c:pt>
                <c:pt idx="6">
                  <c:v>7.7611758392050298E-2</c:v>
                </c:pt>
                <c:pt idx="7">
                  <c:v>0.12945001417065127</c:v>
                </c:pt>
                <c:pt idx="8">
                  <c:v>0.21909305509022178</c:v>
                </c:pt>
                <c:pt idx="9">
                  <c:v>0.24385581381669891</c:v>
                </c:pt>
                <c:pt idx="10">
                  <c:v>0.35915378356387317</c:v>
                </c:pt>
                <c:pt idx="11">
                  <c:v>0.57849483259050571</c:v>
                </c:pt>
                <c:pt idx="12">
                  <c:v>0.74085247543343569</c:v>
                </c:pt>
                <c:pt idx="13">
                  <c:v>0.82355373554402511</c:v>
                </c:pt>
                <c:pt idx="14">
                  <c:v>0.95937569346845197</c:v>
                </c:pt>
                <c:pt idx="15">
                  <c:v>1.1997379658258749</c:v>
                </c:pt>
                <c:pt idx="16">
                  <c:v>1.2021050132013749</c:v>
                </c:pt>
                <c:pt idx="17">
                  <c:v>1.3356025971006793</c:v>
                </c:pt>
                <c:pt idx="18">
                  <c:v>1.4463632221318148</c:v>
                </c:pt>
                <c:pt idx="19">
                  <c:v>1.5859535640622933</c:v>
                </c:pt>
                <c:pt idx="20">
                  <c:v>1.6460923041989139</c:v>
                </c:pt>
                <c:pt idx="21">
                  <c:v>1.9505394222945487</c:v>
                </c:pt>
                <c:pt idx="22">
                  <c:v>2.0787518307567128</c:v>
                </c:pt>
                <c:pt idx="23">
                  <c:v>2.208261635475997</c:v>
                </c:pt>
                <c:pt idx="24">
                  <c:v>2.8378028047671471</c:v>
                </c:pt>
                <c:pt idx="25">
                  <c:v>2.9440892164839902</c:v>
                </c:pt>
                <c:pt idx="26">
                  <c:v>3.108597085583253</c:v>
                </c:pt>
                <c:pt idx="27">
                  <c:v>3.0638460130187148</c:v>
                </c:pt>
                <c:pt idx="28">
                  <c:v>2.9483133645240036</c:v>
                </c:pt>
                <c:pt idx="29">
                  <c:v>3.2958647208588157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94-4219-B689-FBC1489A8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1047184"/>
        <c:axId val="721037616"/>
      </c:lineChart>
      <c:catAx>
        <c:axId val="72104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21037616"/>
        <c:crosses val="autoZero"/>
        <c:auto val="1"/>
        <c:lblAlgn val="ctr"/>
        <c:lblOffset val="300"/>
        <c:tickLblSkip val="7"/>
        <c:noMultiLvlLbl val="0"/>
      </c:catAx>
      <c:valAx>
        <c:axId val="7210376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3.1211904761904764E-2"/>
              <c:y val="0.38438819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2104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/>
              <a:t>Endring av melkeleveransene i Trøndelag 1995 - 2024 i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22206076244628173"/>
          <c:y val="8.2081311007022151E-2"/>
          <c:w val="0.76653679554568543"/>
          <c:h val="0.89832629747916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'P_endr_95- 24'!$G$54</c:f>
              <c:strCache>
                <c:ptCount val="1"/>
                <c:pt idx="0">
                  <c:v>endr leveranse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25-47BA-AC9F-FA76920CCA9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C25-47BA-AC9F-FA76920CCA9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C25-47BA-AC9F-FA76920CCA9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25-47BA-AC9F-FA76920CCA9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C25-47BA-AC9F-FA76920CCA9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C25-47BA-AC9F-FA76920CCA97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C25-47BA-AC9F-FA76920CCA97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C25-47BA-AC9F-FA76920CCA97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C25-47BA-AC9F-FA76920CCA97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C25-47BA-AC9F-FA76920CCA97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45-4D76-9D04-DC808FCCB78C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245-4D76-9D04-DC808FCCB78C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245-4D76-9D04-DC808FCCB78C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245-4D76-9D04-DC808FCCB78C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245-4D76-9D04-DC808FCCB78C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245-4D76-9D04-DC808FCCB78C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245-4D76-9D04-DC808FCCB78C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245-4D76-9D04-DC808FCCB78C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245-4D76-9D04-DC808FCCB78C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245-4D76-9D04-DC808FCCB78C}"/>
              </c:ext>
            </c:extLst>
          </c:dPt>
          <c:dLbls>
            <c:numFmt formatCode="0\ %;[Red]\-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'P_endr_95- 24'!$F$55:$F$92</c:f>
              <c:strCache>
                <c:ptCount val="38"/>
                <c:pt idx="0">
                  <c:v>Meråker</c:v>
                </c:pt>
                <c:pt idx="1">
                  <c:v>Trondheim</c:v>
                </c:pt>
                <c:pt idx="2">
                  <c:v>Frøya</c:v>
                </c:pt>
                <c:pt idx="3">
                  <c:v>Flatanger</c:v>
                </c:pt>
                <c:pt idx="4">
                  <c:v>Stjørdal</c:v>
                </c:pt>
                <c:pt idx="5">
                  <c:v>Skaun</c:v>
                </c:pt>
                <c:pt idx="6">
                  <c:v>Holtålen</c:v>
                </c:pt>
                <c:pt idx="7">
                  <c:v>Røyrvik</c:v>
                </c:pt>
                <c:pt idx="8">
                  <c:v>Hitra</c:v>
                </c:pt>
                <c:pt idx="9">
                  <c:v>Frosta</c:v>
                </c:pt>
                <c:pt idx="10">
                  <c:v>Ørland</c:v>
                </c:pt>
                <c:pt idx="11">
                  <c:v>Oppdal</c:v>
                </c:pt>
                <c:pt idx="12">
                  <c:v>Leka</c:v>
                </c:pt>
                <c:pt idx="13">
                  <c:v>Verdal</c:v>
                </c:pt>
                <c:pt idx="14">
                  <c:v>Indre Fosen</c:v>
                </c:pt>
                <c:pt idx="15">
                  <c:v>Midtre Gauldal</c:v>
                </c:pt>
                <c:pt idx="16">
                  <c:v>Melhus</c:v>
                </c:pt>
                <c:pt idx="17">
                  <c:v>Steinkjer</c:v>
                </c:pt>
                <c:pt idx="18">
                  <c:v>Rennebu</c:v>
                </c:pt>
                <c:pt idx="19">
                  <c:v>Høylandet</c:v>
                </c:pt>
                <c:pt idx="20">
                  <c:v>Røros</c:v>
                </c:pt>
                <c:pt idx="21">
                  <c:v>Orkland</c:v>
                </c:pt>
                <c:pt idx="22">
                  <c:v>Snåsa</c:v>
                </c:pt>
                <c:pt idx="23">
                  <c:v>Åfjord</c:v>
                </c:pt>
                <c:pt idx="24">
                  <c:v>Namsos</c:v>
                </c:pt>
                <c:pt idx="25">
                  <c:v>Lierne</c:v>
                </c:pt>
                <c:pt idx="26">
                  <c:v>Heim</c:v>
                </c:pt>
                <c:pt idx="27">
                  <c:v>Nærøysund</c:v>
                </c:pt>
                <c:pt idx="28">
                  <c:v>Inderøy</c:v>
                </c:pt>
                <c:pt idx="29">
                  <c:v>Levanger</c:v>
                </c:pt>
                <c:pt idx="30">
                  <c:v>Overhalla</c:v>
                </c:pt>
                <c:pt idx="31">
                  <c:v>Rindal</c:v>
                </c:pt>
                <c:pt idx="32">
                  <c:v>Namskogan</c:v>
                </c:pt>
                <c:pt idx="33">
                  <c:v>Malvik</c:v>
                </c:pt>
                <c:pt idx="34">
                  <c:v>Grong</c:v>
                </c:pt>
                <c:pt idx="35">
                  <c:v>Osen</c:v>
                </c:pt>
                <c:pt idx="36">
                  <c:v>Selbu</c:v>
                </c:pt>
                <c:pt idx="37">
                  <c:v>Tydal</c:v>
                </c:pt>
              </c:strCache>
            </c:strRef>
          </c:cat>
          <c:val>
            <c:numRef>
              <c:f>'P_endr_95- 24'!$G$55:$G$92</c:f>
              <c:numCache>
                <c:formatCode>0%</c:formatCode>
                <c:ptCount val="38"/>
                <c:pt idx="0">
                  <c:v>-0.73023176661264178</c:v>
                </c:pt>
                <c:pt idx="1">
                  <c:v>-0.68215929816460819</c:v>
                </c:pt>
                <c:pt idx="2">
                  <c:v>-0.67240270270270264</c:v>
                </c:pt>
                <c:pt idx="3">
                  <c:v>-0.63038043478260875</c:v>
                </c:pt>
                <c:pt idx="4">
                  <c:v>-0.57212075532863282</c:v>
                </c:pt>
                <c:pt idx="5">
                  <c:v>-0.56458476569567573</c:v>
                </c:pt>
                <c:pt idx="6">
                  <c:v>-0.56226178278688521</c:v>
                </c:pt>
                <c:pt idx="7">
                  <c:v>-0.53169688768606227</c:v>
                </c:pt>
                <c:pt idx="8">
                  <c:v>-0.47837921146953399</c:v>
                </c:pt>
                <c:pt idx="9">
                  <c:v>-0.44686783686112552</c:v>
                </c:pt>
                <c:pt idx="10">
                  <c:v>-0.40858935323871726</c:v>
                </c:pt>
                <c:pt idx="11">
                  <c:v>-0.37321894973225084</c:v>
                </c:pt>
                <c:pt idx="12">
                  <c:v>-0.24557576650943394</c:v>
                </c:pt>
                <c:pt idx="13">
                  <c:v>-0.22839534883720933</c:v>
                </c:pt>
                <c:pt idx="14">
                  <c:v>-0.19550627780959506</c:v>
                </c:pt>
                <c:pt idx="15">
                  <c:v>-0.19264976958525346</c:v>
                </c:pt>
                <c:pt idx="16">
                  <c:v>-0.18664506245580956</c:v>
                </c:pt>
                <c:pt idx="17">
                  <c:v>-0.16730692087594548</c:v>
                </c:pt>
                <c:pt idx="18">
                  <c:v>-0.16070915662650606</c:v>
                </c:pt>
                <c:pt idx="19">
                  <c:v>-0.13375912283707392</c:v>
                </c:pt>
                <c:pt idx="20">
                  <c:v>-0.10031907200964141</c:v>
                </c:pt>
                <c:pt idx="21">
                  <c:v>-8.2952946784242962E-2</c:v>
                </c:pt>
                <c:pt idx="22">
                  <c:v>-7.1126172106824953E-2</c:v>
                </c:pt>
                <c:pt idx="23">
                  <c:v>-6.7644468009897499E-2</c:v>
                </c:pt>
                <c:pt idx="24">
                  <c:v>-5.7686461454644462E-2</c:v>
                </c:pt>
                <c:pt idx="25">
                  <c:v>-1.2747291361639868E-2</c:v>
                </c:pt>
                <c:pt idx="26">
                  <c:v>-6.9336050724638117E-3</c:v>
                </c:pt>
                <c:pt idx="27">
                  <c:v>-2.4355228205747738E-3</c:v>
                </c:pt>
                <c:pt idx="28">
                  <c:v>9.2622417582417741E-3</c:v>
                </c:pt>
                <c:pt idx="29">
                  <c:v>1.4583872551207163E-2</c:v>
                </c:pt>
                <c:pt idx="30">
                  <c:v>4.0227660529860793E-2</c:v>
                </c:pt>
                <c:pt idx="31">
                  <c:v>0.1120085744908897</c:v>
                </c:pt>
                <c:pt idx="32">
                  <c:v>0.13656393244873341</c:v>
                </c:pt>
                <c:pt idx="33">
                  <c:v>0.19599274661508709</c:v>
                </c:pt>
                <c:pt idx="34">
                  <c:v>0.19622016883413196</c:v>
                </c:pt>
                <c:pt idx="35">
                  <c:v>0.19848496370549606</c:v>
                </c:pt>
                <c:pt idx="36">
                  <c:v>0.23307228098725241</c:v>
                </c:pt>
                <c:pt idx="37">
                  <c:v>0.61235843218153674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245-4D76-9D04-DC808FCC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66341552"/>
        <c:axId val="266339632"/>
      </c:barChart>
      <c:catAx>
        <c:axId val="266341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66339632"/>
        <c:crosses val="autoZero"/>
        <c:auto val="1"/>
        <c:lblAlgn val="ctr"/>
        <c:lblOffset val="100"/>
        <c:noMultiLvlLbl val="0"/>
      </c:catAx>
      <c:valAx>
        <c:axId val="26633963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26634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Endring av melkeleveransene i Trøndelag 1995 - 2024 i tusen liter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9416491688538934"/>
          <c:y val="7.5654781927135886E-2"/>
          <c:w val="0.77779529071885212"/>
          <c:h val="0.90679977618274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'P_endr_95- 24'!$Q$54</c:f>
              <c:strCache>
                <c:ptCount val="1"/>
                <c:pt idx="0">
                  <c:v>Endring av melkeleveransene i Trøndelag 1995 - 2024 i tusen liter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DC0-4633-AAF7-BA14122D230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C0-4633-AAF7-BA14122D230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DC0-4633-AAF7-BA14122D230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DC0-4633-AAF7-BA14122D2305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DC0-4633-AAF7-BA14122D2305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DC0-4633-AAF7-BA14122D2305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DC0-4633-AAF7-BA14122D2305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DC0-4633-AAF7-BA14122D2305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DC0-4633-AAF7-BA14122D2305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DC0-4633-AAF7-BA14122D2305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57D-4993-8460-56AEF201BE0F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57D-4993-8460-56AEF201BE0F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57D-4993-8460-56AEF201BE0F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57D-4993-8460-56AEF201BE0F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57D-4993-8460-56AEF201BE0F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57D-4993-8460-56AEF201BE0F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57D-4993-8460-56AEF201BE0F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57D-4993-8460-56AEF201BE0F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57D-4993-8460-56AEF201BE0F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57D-4993-8460-56AEF201BE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'P_endr_95- 24'!$P$55:$P$92</c:f>
              <c:strCache>
                <c:ptCount val="38"/>
                <c:pt idx="0">
                  <c:v>Ørland</c:v>
                </c:pt>
                <c:pt idx="1">
                  <c:v>Stjørdal</c:v>
                </c:pt>
                <c:pt idx="2">
                  <c:v>Trondheim</c:v>
                </c:pt>
                <c:pt idx="3">
                  <c:v>Steinkjer</c:v>
                </c:pt>
                <c:pt idx="4">
                  <c:v>Indre Fosen</c:v>
                </c:pt>
                <c:pt idx="5">
                  <c:v>Oppdal</c:v>
                </c:pt>
                <c:pt idx="6">
                  <c:v>Verdal</c:v>
                </c:pt>
                <c:pt idx="7">
                  <c:v>Skaun</c:v>
                </c:pt>
                <c:pt idx="8">
                  <c:v>Midtre Gauldal</c:v>
                </c:pt>
                <c:pt idx="9">
                  <c:v>Orkland</c:v>
                </c:pt>
                <c:pt idx="10">
                  <c:v>Holtålen</c:v>
                </c:pt>
                <c:pt idx="11">
                  <c:v>Hitra</c:v>
                </c:pt>
                <c:pt idx="12">
                  <c:v>Flatanger</c:v>
                </c:pt>
                <c:pt idx="13">
                  <c:v>Melhus</c:v>
                </c:pt>
                <c:pt idx="14">
                  <c:v>Rennebu</c:v>
                </c:pt>
                <c:pt idx="15">
                  <c:v>Namsos</c:v>
                </c:pt>
                <c:pt idx="16">
                  <c:v>Åfjord</c:v>
                </c:pt>
                <c:pt idx="17">
                  <c:v>Meråker</c:v>
                </c:pt>
                <c:pt idx="18">
                  <c:v>Frosta</c:v>
                </c:pt>
                <c:pt idx="19">
                  <c:v>Leka</c:v>
                </c:pt>
                <c:pt idx="20">
                  <c:v>Høylandet</c:v>
                </c:pt>
                <c:pt idx="21">
                  <c:v>Frøya</c:v>
                </c:pt>
                <c:pt idx="22">
                  <c:v>Røros</c:v>
                </c:pt>
                <c:pt idx="23">
                  <c:v>Snåsa</c:v>
                </c:pt>
                <c:pt idx="24">
                  <c:v>Røyrvik</c:v>
                </c:pt>
                <c:pt idx="25">
                  <c:v>Heim</c:v>
                </c:pt>
                <c:pt idx="26">
                  <c:v>Lierne</c:v>
                </c:pt>
                <c:pt idx="27">
                  <c:v>Nærøysund</c:v>
                </c:pt>
                <c:pt idx="28">
                  <c:v>Inderøy</c:v>
                </c:pt>
                <c:pt idx="29">
                  <c:v>Namskogan</c:v>
                </c:pt>
                <c:pt idx="30">
                  <c:v>Levanger</c:v>
                </c:pt>
                <c:pt idx="31">
                  <c:v>Overhalla</c:v>
                </c:pt>
                <c:pt idx="32">
                  <c:v>Malvik</c:v>
                </c:pt>
                <c:pt idx="33">
                  <c:v>Osen</c:v>
                </c:pt>
                <c:pt idx="34">
                  <c:v>Grong</c:v>
                </c:pt>
                <c:pt idx="35">
                  <c:v>Rindal</c:v>
                </c:pt>
                <c:pt idx="36">
                  <c:v>Tydal</c:v>
                </c:pt>
                <c:pt idx="37">
                  <c:v>Selbu</c:v>
                </c:pt>
              </c:strCache>
            </c:strRef>
          </c:cat>
          <c:val>
            <c:numRef>
              <c:f>'P_endr_95- 24'!$Q$55:$Q$92</c:f>
              <c:numCache>
                <c:formatCode>#\ ##0_ ;[Red]\-#\ ##0\ </c:formatCode>
                <c:ptCount val="38"/>
                <c:pt idx="0">
                  <c:v>-8320.1049999999996</c:v>
                </c:pt>
                <c:pt idx="1">
                  <c:v>-7059.3980000000001</c:v>
                </c:pt>
                <c:pt idx="2">
                  <c:v>-5909.5460000000003</c:v>
                </c:pt>
                <c:pt idx="3">
                  <c:v>-5905.7669999999998</c:v>
                </c:pt>
                <c:pt idx="4">
                  <c:v>-4437.7969999999987</c:v>
                </c:pt>
                <c:pt idx="5">
                  <c:v>-4321.1289999999999</c:v>
                </c:pt>
                <c:pt idx="6">
                  <c:v>-3849.8320000000003</c:v>
                </c:pt>
                <c:pt idx="7">
                  <c:v>-3120.46</c:v>
                </c:pt>
                <c:pt idx="8">
                  <c:v>-2633.7150000000001</c:v>
                </c:pt>
                <c:pt idx="9">
                  <c:v>-2436.4110000000001</c:v>
                </c:pt>
                <c:pt idx="10">
                  <c:v>-2195.0699999999997</c:v>
                </c:pt>
                <c:pt idx="11">
                  <c:v>-2002.0169999999998</c:v>
                </c:pt>
                <c:pt idx="12">
                  <c:v>-1913.835</c:v>
                </c:pt>
                <c:pt idx="13">
                  <c:v>-1583.87</c:v>
                </c:pt>
                <c:pt idx="14">
                  <c:v>-1333.8860000000004</c:v>
                </c:pt>
                <c:pt idx="15">
                  <c:v>-1058.8349999999991</c:v>
                </c:pt>
                <c:pt idx="16">
                  <c:v>-956.83100000000013</c:v>
                </c:pt>
                <c:pt idx="17">
                  <c:v>-901.10599999999999</c:v>
                </c:pt>
                <c:pt idx="18">
                  <c:v>-865.58300000000008</c:v>
                </c:pt>
                <c:pt idx="19">
                  <c:v>-832.99299999999994</c:v>
                </c:pt>
                <c:pt idx="20">
                  <c:v>-780.75200000000041</c:v>
                </c:pt>
                <c:pt idx="21">
                  <c:v>-746.36699999999996</c:v>
                </c:pt>
                <c:pt idx="22">
                  <c:v>-665.91799999999967</c:v>
                </c:pt>
                <c:pt idx="23">
                  <c:v>-599.23800000000028</c:v>
                </c:pt>
                <c:pt idx="24">
                  <c:v>-392.92399999999998</c:v>
                </c:pt>
                <c:pt idx="25">
                  <c:v>-76.54700000000048</c:v>
                </c:pt>
                <c:pt idx="26">
                  <c:v>-43.532000000000153</c:v>
                </c:pt>
                <c:pt idx="27">
                  <c:v>-40.342000000000553</c:v>
                </c:pt>
                <c:pt idx="28">
                  <c:v>105.35800000000017</c:v>
                </c:pt>
                <c:pt idx="29">
                  <c:v>226.423</c:v>
                </c:pt>
                <c:pt idx="30">
                  <c:v>326.81000000000131</c:v>
                </c:pt>
                <c:pt idx="31">
                  <c:v>358.34799999999996</c:v>
                </c:pt>
                <c:pt idx="32">
                  <c:v>405.3130000000001</c:v>
                </c:pt>
                <c:pt idx="33">
                  <c:v>574.2170000000001</c:v>
                </c:pt>
                <c:pt idx="34">
                  <c:v>860.03300000000036</c:v>
                </c:pt>
                <c:pt idx="35">
                  <c:v>1045.0400000000009</c:v>
                </c:pt>
                <c:pt idx="36">
                  <c:v>1187.3629999999998</c:v>
                </c:pt>
                <c:pt idx="37">
                  <c:v>1718.6749999999993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57D-4993-8460-56AEF201B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55625391"/>
        <c:axId val="55625871"/>
      </c:barChart>
      <c:catAx>
        <c:axId val="556253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5625871"/>
        <c:crosses val="autoZero"/>
        <c:auto val="1"/>
        <c:lblAlgn val="ctr"/>
        <c:lblOffset val="100"/>
        <c:noMultiLvlLbl val="0"/>
      </c:catAx>
      <c:valAx>
        <c:axId val="55625871"/>
        <c:scaling>
          <c:orientation val="minMax"/>
        </c:scaling>
        <c:delete val="1"/>
        <c:axPos val="b"/>
        <c:numFmt formatCode="#\ ##0_ ;[Red]\-#\ ##0\ " sourceLinked="1"/>
        <c:majorTickMark val="none"/>
        <c:minorTickMark val="none"/>
        <c:tickLblPos val="nextTo"/>
        <c:crossAx val="55625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[Melkeleveranser_Trøndelag_1995_2024.xlsx]D_utvikling!Pivottabell8</c:name>
    <c:fmtId val="6"/>
  </c:pivotSource>
  <c:chart>
    <c:title>
      <c:tx>
        <c:strRef>
          <c:f>D_utvikling!$Z$6</c:f>
          <c:strCache>
            <c:ptCount val="1"/>
            <c:pt idx="0">
              <c:v>Antall melkeleverandører i Selbu i perioden 1995 - 2024</c:v>
            </c:pt>
          </c:strCache>
        </c:strRef>
      </c:tx>
      <c:layout>
        <c:manualLayout>
          <c:xMode val="edge"/>
          <c:yMode val="edge"/>
          <c:x val="0.128527777777777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 w="4762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4762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8.3333333333333332E-3"/>
              <c:y val="-9.259259259259258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4762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5000000000000012E-2"/>
              <c:y val="-5.09259259259259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4762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4762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5000000000000012E-2"/>
              <c:y val="-5.09259259259259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4762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8.3333333333333332E-3"/>
              <c:y val="-9.259259259259258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4762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4762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0555555555555555E-2"/>
              <c:y val="-5.092592592592592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4762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4.1666666666666567E-2"/>
              <c:y val="-9.259259259259258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4762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4762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0555555555555555E-2"/>
              <c:y val="-5.092592592592592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4762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4.1666666666666567E-2"/>
              <c:y val="-9.259259259259258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4762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4762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0555555555555555E-2"/>
              <c:y val="-5.092592592592592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4762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4.1666666666666567E-2"/>
              <c:y val="-9.259259259259258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6773840769903762E-2"/>
          <c:y val="0.25083333333333335"/>
          <c:w val="0.93723031496062992"/>
          <c:h val="0.59547098279381738"/>
        </c:manualLayout>
      </c:layout>
      <c:lineChart>
        <c:grouping val="standard"/>
        <c:varyColors val="0"/>
        <c:ser>
          <c:idx val="0"/>
          <c:order val="0"/>
          <c:tx>
            <c:strRef>
              <c:f>D_utvikling!$Z$6</c:f>
              <c:strCache>
                <c:ptCount val="1"/>
                <c:pt idx="0">
                  <c:v>Totalt</c:v>
                </c:pt>
              </c:strCache>
            </c:strRef>
          </c:tx>
          <c:spPr>
            <a:ln w="476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65E7-4D59-8294-47543565B3D3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65E7-4D59-8294-47543565B3D3}"/>
              </c:ext>
            </c:extLst>
          </c:dPt>
          <c:dLbls>
            <c:dLbl>
              <c:idx val="0"/>
              <c:layout>
                <c:manualLayout>
                  <c:x val="-3.0555555555555555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E7-4D59-8294-47543565B3D3}"/>
                </c:ext>
              </c:extLst>
            </c:dLbl>
            <c:dLbl>
              <c:idx val="26"/>
              <c:layout>
                <c:manualLayout>
                  <c:x val="-4.1666666666666567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E7-4D59-8294-47543565B3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D_utvikling!$Z$6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D_utvikling!$Z$6</c:f>
              <c:numCache>
                <c:formatCode>#,##0</c:formatCode>
                <c:ptCount val="30"/>
                <c:pt idx="0">
                  <c:v>108</c:v>
                </c:pt>
                <c:pt idx="1">
                  <c:v>108</c:v>
                </c:pt>
                <c:pt idx="2">
                  <c:v>106</c:v>
                </c:pt>
                <c:pt idx="3">
                  <c:v>104</c:v>
                </c:pt>
                <c:pt idx="4">
                  <c:v>102</c:v>
                </c:pt>
                <c:pt idx="5">
                  <c:v>96</c:v>
                </c:pt>
                <c:pt idx="6">
                  <c:v>94</c:v>
                </c:pt>
                <c:pt idx="7">
                  <c:v>89</c:v>
                </c:pt>
                <c:pt idx="8">
                  <c:v>85</c:v>
                </c:pt>
                <c:pt idx="9">
                  <c:v>83</c:v>
                </c:pt>
                <c:pt idx="10">
                  <c:v>75</c:v>
                </c:pt>
                <c:pt idx="11">
                  <c:v>67</c:v>
                </c:pt>
                <c:pt idx="12">
                  <c:v>65</c:v>
                </c:pt>
                <c:pt idx="13">
                  <c:v>61</c:v>
                </c:pt>
                <c:pt idx="14">
                  <c:v>55</c:v>
                </c:pt>
                <c:pt idx="15">
                  <c:v>50</c:v>
                </c:pt>
                <c:pt idx="16">
                  <c:v>49</c:v>
                </c:pt>
                <c:pt idx="17">
                  <c:v>49</c:v>
                </c:pt>
                <c:pt idx="18">
                  <c:v>45</c:v>
                </c:pt>
                <c:pt idx="19">
                  <c:v>43</c:v>
                </c:pt>
                <c:pt idx="20">
                  <c:v>43</c:v>
                </c:pt>
                <c:pt idx="21">
                  <c:v>40</c:v>
                </c:pt>
                <c:pt idx="22">
                  <c:v>39</c:v>
                </c:pt>
                <c:pt idx="23">
                  <c:v>40</c:v>
                </c:pt>
                <c:pt idx="24">
                  <c:v>34</c:v>
                </c:pt>
                <c:pt idx="25">
                  <c:v>34</c:v>
                </c:pt>
                <c:pt idx="26">
                  <c:v>33</c:v>
                </c:pt>
                <c:pt idx="27">
                  <c:v>32</c:v>
                </c:pt>
                <c:pt idx="28">
                  <c:v>32</c:v>
                </c:pt>
                <c:pt idx="29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E0-4187-A9B2-86E8CCE87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0952432"/>
        <c:axId val="600960752"/>
      </c:lineChart>
      <c:catAx>
        <c:axId val="60095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00960752"/>
        <c:crosses val="autoZero"/>
        <c:auto val="1"/>
        <c:lblAlgn val="ctr"/>
        <c:lblOffset val="100"/>
        <c:tickLblSkip val="13"/>
        <c:noMultiLvlLbl val="0"/>
      </c:catAx>
      <c:valAx>
        <c:axId val="6009607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009524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[Melkeleveranser_Trøndelag_1995_2024.xlsx]D_utvikling!Pivottabell10</c:name>
    <c:fmtId val="6"/>
  </c:pivotSource>
  <c:chart>
    <c:title>
      <c:tx>
        <c:strRef>
          <c:f>D_utvikling!$Z$8</c:f>
          <c:strCache>
            <c:ptCount val="1"/>
            <c:pt idx="0">
              <c:v>Gjennomsnittlig leveranse per hentepunkt i Selbu i perioden 1995 - 2024 i tusen liter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1.9444444444444452E-2"/>
              <c:y val="-5.555555555555555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5000109361329834E-2"/>
              <c:y val="-6.94444444444444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5.4666666666666662E-2"/>
                  <c:h val="9.2523330417031202E-2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1.9444444444444452E-2"/>
              <c:y val="-5.555555555555555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5000109361329834E-2"/>
              <c:y val="-6.94444444444444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5.4666666666666662E-2"/>
                  <c:h val="9.2523330417031202E-2"/>
                </c:manualLayout>
              </c15:layout>
            </c:ext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1.9444444444444452E-2"/>
              <c:y val="-5.555555555555555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5000109361329834E-2"/>
              <c:y val="-6.94444444444444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5.4666666666666662E-2"/>
                  <c:h val="9.2523330417031202E-2"/>
                </c:manualLayout>
              </c15:layout>
            </c:ext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1.9444444444444452E-2"/>
              <c:y val="-5.555555555555555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5000109361329834E-2"/>
              <c:y val="-6.94444444444444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5.4666666666666662E-2"/>
                  <c:h val="9.2523330417031202E-2"/>
                </c:manualLayout>
              </c15:layout>
            </c:ext>
          </c:extLst>
        </c:dLbl>
      </c:pivotFmt>
      <c:pivotFmt>
        <c:idx val="1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1.9444444444444452E-2"/>
              <c:y val="-5.555555555555555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5000109361329834E-2"/>
              <c:y val="-6.94444444444444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5.4666666666666662E-2"/>
                  <c:h val="9.2523330417031202E-2"/>
                </c:manualLayout>
              </c15:layout>
            </c:ext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D_utvikling!$Z$8</c:f>
              <c:strCache>
                <c:ptCount val="1"/>
                <c:pt idx="0">
                  <c:v>Totalt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83F3-48DC-B205-2318495D0FE9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83F3-48DC-B205-2318495D0FE9}"/>
              </c:ext>
            </c:extLst>
          </c:dPt>
          <c:dLbls>
            <c:dLbl>
              <c:idx val="0"/>
              <c:layout>
                <c:manualLayout>
                  <c:x val="-1.9444444444444452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F3-48DC-B205-2318495D0FE9}"/>
                </c:ext>
              </c:extLst>
            </c:dLbl>
            <c:dLbl>
              <c:idx val="26"/>
              <c:layout>
                <c:manualLayout>
                  <c:x val="-2.5000109361329834E-2"/>
                  <c:y val="-6.94444444444444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666666666666662E-2"/>
                      <c:h val="9.25233304170312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3F3-48DC-B205-2318495D0F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D_utvikling!$Z$8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D_utvikling!$Z$8</c:f>
              <c:numCache>
                <c:formatCode>0</c:formatCode>
                <c:ptCount val="30"/>
                <c:pt idx="0">
                  <c:v>68.277777777777771</c:v>
                </c:pt>
                <c:pt idx="1">
                  <c:v>66.231481481481481</c:v>
                </c:pt>
                <c:pt idx="2">
                  <c:v>67.48093396226416</c:v>
                </c:pt>
                <c:pt idx="3">
                  <c:v>68.882019230769231</c:v>
                </c:pt>
                <c:pt idx="4">
                  <c:v>69.908088235294116</c:v>
                </c:pt>
                <c:pt idx="5">
                  <c:v>73.521479166666666</c:v>
                </c:pt>
                <c:pt idx="6">
                  <c:v>73.576936170212761</c:v>
                </c:pt>
                <c:pt idx="7">
                  <c:v>77.116337078651682</c:v>
                </c:pt>
                <c:pt idx="8">
                  <c:v>83.236964705882357</c:v>
                </c:pt>
                <c:pt idx="9">
                  <c:v>84.92771084337349</c:v>
                </c:pt>
                <c:pt idx="10">
                  <c:v>92.8</c:v>
                </c:pt>
                <c:pt idx="11">
                  <c:v>107.77611940298507</c:v>
                </c:pt>
                <c:pt idx="12">
                  <c:v>118.86153846153846</c:v>
                </c:pt>
                <c:pt idx="13">
                  <c:v>124.50819672131148</c:v>
                </c:pt>
                <c:pt idx="14">
                  <c:v>133.78181818181818</c:v>
                </c:pt>
                <c:pt idx="15">
                  <c:v>150.19322</c:v>
                </c:pt>
                <c:pt idx="16">
                  <c:v>150.35483673469386</c:v>
                </c:pt>
                <c:pt idx="17">
                  <c:v>159.46975510204081</c:v>
                </c:pt>
                <c:pt idx="18">
                  <c:v>167.03224444444444</c:v>
                </c:pt>
                <c:pt idx="19">
                  <c:v>176.56316279069767</c:v>
                </c:pt>
                <c:pt idx="20">
                  <c:v>180.66930232558138</c:v>
                </c:pt>
                <c:pt idx="21">
                  <c:v>201.45627500000001</c:v>
                </c:pt>
                <c:pt idx="22">
                  <c:v>210.21033333333332</c:v>
                </c:pt>
                <c:pt idx="23">
                  <c:v>219.052975</c:v>
                </c:pt>
                <c:pt idx="24">
                  <c:v>262.03664705882352</c:v>
                </c:pt>
                <c:pt idx="25">
                  <c:v>269.29364705882352</c:v>
                </c:pt>
                <c:pt idx="26">
                  <c:v>280.52587878787875</c:v>
                </c:pt>
                <c:pt idx="27">
                  <c:v>277.47037499999999</c:v>
                </c:pt>
                <c:pt idx="28">
                  <c:v>269.58206250000001</c:v>
                </c:pt>
                <c:pt idx="29">
                  <c:v>293.31209677419355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DC-4CC5-91AC-29F9DBA8B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8911039"/>
        <c:axId val="828904383"/>
      </c:lineChart>
      <c:catAx>
        <c:axId val="828911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28904383"/>
        <c:crosses val="autoZero"/>
        <c:auto val="1"/>
        <c:lblAlgn val="ctr"/>
        <c:lblOffset val="100"/>
        <c:tickLblSkip val="13"/>
        <c:noMultiLvlLbl val="0"/>
      </c:catAx>
      <c:valAx>
        <c:axId val="828904383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28911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endr prod</a:t>
            </a:r>
          </a:p>
        </c:rich>
      </c:tx>
      <c:layout>
        <c:manualLayout>
          <c:xMode val="edge"/>
          <c:yMode val="edge"/>
          <c:x val="0.22238053576636255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28229216983787253"/>
          <c:y val="7.0021552184025782E-2"/>
          <c:w val="0.68113260156694877"/>
          <c:h val="0.907093300329328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'P_endr_95- 24'!$I$55:$I$92</c:f>
              <c:strCache>
                <c:ptCount val="38"/>
                <c:pt idx="0">
                  <c:v>Meråker</c:v>
                </c:pt>
                <c:pt idx="1">
                  <c:v>Røyrvik</c:v>
                </c:pt>
                <c:pt idx="2">
                  <c:v>Flatanger</c:v>
                </c:pt>
                <c:pt idx="3">
                  <c:v>Frøya</c:v>
                </c:pt>
                <c:pt idx="4">
                  <c:v>Skaun</c:v>
                </c:pt>
                <c:pt idx="5">
                  <c:v>Stjørdal</c:v>
                </c:pt>
                <c:pt idx="6">
                  <c:v>Ørland</c:v>
                </c:pt>
                <c:pt idx="7">
                  <c:v>Frosta</c:v>
                </c:pt>
                <c:pt idx="8">
                  <c:v>Trondheim</c:v>
                </c:pt>
                <c:pt idx="9">
                  <c:v>Hitra</c:v>
                </c:pt>
                <c:pt idx="10">
                  <c:v>Holtålen</c:v>
                </c:pt>
                <c:pt idx="11">
                  <c:v>Indre Fosen</c:v>
                </c:pt>
                <c:pt idx="12">
                  <c:v>Åfjord</c:v>
                </c:pt>
                <c:pt idx="13">
                  <c:v>Verdal</c:v>
                </c:pt>
                <c:pt idx="14">
                  <c:v>Lierne</c:v>
                </c:pt>
                <c:pt idx="15">
                  <c:v>Orkland</c:v>
                </c:pt>
                <c:pt idx="16">
                  <c:v>Heim</c:v>
                </c:pt>
                <c:pt idx="17">
                  <c:v>Steinkjer</c:v>
                </c:pt>
                <c:pt idx="18">
                  <c:v>Nærøysund</c:v>
                </c:pt>
                <c:pt idx="19">
                  <c:v>Oppdal</c:v>
                </c:pt>
                <c:pt idx="20">
                  <c:v>Levanger</c:v>
                </c:pt>
                <c:pt idx="21">
                  <c:v>Namsos</c:v>
                </c:pt>
                <c:pt idx="22">
                  <c:v>Selbu</c:v>
                </c:pt>
                <c:pt idx="23">
                  <c:v>Leka</c:v>
                </c:pt>
                <c:pt idx="24">
                  <c:v>Røros</c:v>
                </c:pt>
                <c:pt idx="25">
                  <c:v>Høylandet</c:v>
                </c:pt>
                <c:pt idx="26">
                  <c:v>Osen</c:v>
                </c:pt>
                <c:pt idx="27">
                  <c:v>Snåsa</c:v>
                </c:pt>
                <c:pt idx="28">
                  <c:v>Rindal</c:v>
                </c:pt>
                <c:pt idx="29">
                  <c:v>Midtre Gauldal</c:v>
                </c:pt>
                <c:pt idx="30">
                  <c:v>Grong</c:v>
                </c:pt>
                <c:pt idx="31">
                  <c:v>Inderøy</c:v>
                </c:pt>
                <c:pt idx="32">
                  <c:v>Namskogan</c:v>
                </c:pt>
                <c:pt idx="33">
                  <c:v>Rennebu</c:v>
                </c:pt>
                <c:pt idx="34">
                  <c:v>Melhus</c:v>
                </c:pt>
                <c:pt idx="35">
                  <c:v>Tydal</c:v>
                </c:pt>
                <c:pt idx="36">
                  <c:v>Malvik</c:v>
                </c:pt>
                <c:pt idx="37">
                  <c:v>Overhalla</c:v>
                </c:pt>
              </c:strCache>
            </c:strRef>
          </c:cat>
          <c:val>
            <c:numRef>
              <c:f>'P_endr_95- 24'!$J$55:$J$92</c:f>
              <c:numCache>
                <c:formatCode>0%</c:formatCode>
                <c:ptCount val="38"/>
                <c:pt idx="0">
                  <c:v>-0.95</c:v>
                </c:pt>
                <c:pt idx="1">
                  <c:v>-0.875</c:v>
                </c:pt>
                <c:pt idx="2">
                  <c:v>-0.87234042553191493</c:v>
                </c:pt>
                <c:pt idx="3">
                  <c:v>-0.85</c:v>
                </c:pt>
                <c:pt idx="4">
                  <c:v>-0.84146341463414631</c:v>
                </c:pt>
                <c:pt idx="5">
                  <c:v>-0.83163265306122447</c:v>
                </c:pt>
                <c:pt idx="6">
                  <c:v>-0.83064516129032262</c:v>
                </c:pt>
                <c:pt idx="7">
                  <c:v>-0.81818181818181823</c:v>
                </c:pt>
                <c:pt idx="8">
                  <c:v>-0.80909090909090908</c:v>
                </c:pt>
                <c:pt idx="9">
                  <c:v>-0.8</c:v>
                </c:pt>
                <c:pt idx="10">
                  <c:v>-0.79487179487179482</c:v>
                </c:pt>
                <c:pt idx="11">
                  <c:v>-0.79132791327913277</c:v>
                </c:pt>
                <c:pt idx="12">
                  <c:v>-0.7901785714285714</c:v>
                </c:pt>
                <c:pt idx="13">
                  <c:v>-0.76126126126126126</c:v>
                </c:pt>
                <c:pt idx="14">
                  <c:v>-0.75471698113207553</c:v>
                </c:pt>
                <c:pt idx="15">
                  <c:v>-0.75255102040816324</c:v>
                </c:pt>
                <c:pt idx="16">
                  <c:v>-0.73076923076923073</c:v>
                </c:pt>
                <c:pt idx="17">
                  <c:v>-0.72833723653395788</c:v>
                </c:pt>
                <c:pt idx="18">
                  <c:v>-0.72399999999999998</c:v>
                </c:pt>
                <c:pt idx="19">
                  <c:v>-0.71523178807947019</c:v>
                </c:pt>
                <c:pt idx="20">
                  <c:v>-0.71153846153846156</c:v>
                </c:pt>
                <c:pt idx="21">
                  <c:v>-0.70434782608695656</c:v>
                </c:pt>
                <c:pt idx="22">
                  <c:v>-0.70370370370370372</c:v>
                </c:pt>
                <c:pt idx="23">
                  <c:v>-0.70175438596491224</c:v>
                </c:pt>
                <c:pt idx="24">
                  <c:v>-0.7</c:v>
                </c:pt>
                <c:pt idx="25">
                  <c:v>-0.69863013698630139</c:v>
                </c:pt>
                <c:pt idx="26">
                  <c:v>-0.69767441860465118</c:v>
                </c:pt>
                <c:pt idx="27">
                  <c:v>-0.69724770642201839</c:v>
                </c:pt>
                <c:pt idx="28">
                  <c:v>-0.68656716417910446</c:v>
                </c:pt>
                <c:pt idx="29">
                  <c:v>-0.68558951965065507</c:v>
                </c:pt>
                <c:pt idx="30">
                  <c:v>-0.67924528301886788</c:v>
                </c:pt>
                <c:pt idx="31">
                  <c:v>-0.67123287671232879</c:v>
                </c:pt>
                <c:pt idx="32">
                  <c:v>-0.66666666666666663</c:v>
                </c:pt>
                <c:pt idx="33">
                  <c:v>-0.65789473684210531</c:v>
                </c:pt>
                <c:pt idx="34">
                  <c:v>-0.63716814159292035</c:v>
                </c:pt>
                <c:pt idx="35">
                  <c:v>-0.625</c:v>
                </c:pt>
                <c:pt idx="36">
                  <c:v>-0.6071428571428571</c:v>
                </c:pt>
                <c:pt idx="37">
                  <c:v>-0.56989247311827962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D-4661-8084-63AA759CD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264449616"/>
        <c:axId val="1264450096"/>
      </c:barChart>
      <c:catAx>
        <c:axId val="1264449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64450096"/>
        <c:crosses val="autoZero"/>
        <c:auto val="1"/>
        <c:lblAlgn val="l"/>
        <c:lblOffset val="500"/>
        <c:noMultiLvlLbl val="0"/>
      </c:catAx>
      <c:valAx>
        <c:axId val="1264450096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26444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'P_endr_95- 24'!$C$54</c:f>
              <c:strCache>
                <c:ptCount val="1"/>
                <c:pt idx="0">
                  <c:v>endr gj snitt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'P_endr_95- 24'!$B$55:$B$92</c:f>
              <c:strCache>
                <c:ptCount val="38"/>
                <c:pt idx="0">
                  <c:v>Trondheim</c:v>
                </c:pt>
                <c:pt idx="1">
                  <c:v>Leka</c:v>
                </c:pt>
                <c:pt idx="2">
                  <c:v>Oppdal</c:v>
                </c:pt>
                <c:pt idx="3">
                  <c:v>Rennebu</c:v>
                </c:pt>
                <c:pt idx="4">
                  <c:v>Holtålen</c:v>
                </c:pt>
                <c:pt idx="5">
                  <c:v>Stjørdal</c:v>
                </c:pt>
                <c:pt idx="6">
                  <c:v>Overhalla</c:v>
                </c:pt>
                <c:pt idx="7">
                  <c:v>Midtre Gauldal</c:v>
                </c:pt>
                <c:pt idx="8">
                  <c:v>Melhus</c:v>
                </c:pt>
                <c:pt idx="9">
                  <c:v>Malvik</c:v>
                </c:pt>
                <c:pt idx="10">
                  <c:v>Høylandet</c:v>
                </c:pt>
                <c:pt idx="11">
                  <c:v>Hitra</c:v>
                </c:pt>
                <c:pt idx="12">
                  <c:v>Snåsa</c:v>
                </c:pt>
                <c:pt idx="13">
                  <c:v>Frøya</c:v>
                </c:pt>
                <c:pt idx="14">
                  <c:v>Røros</c:v>
                </c:pt>
                <c:pt idx="15">
                  <c:v>Steinkjer</c:v>
                </c:pt>
                <c:pt idx="16">
                  <c:v>Inderøy</c:v>
                </c:pt>
                <c:pt idx="17">
                  <c:v>Verdal</c:v>
                </c:pt>
                <c:pt idx="18">
                  <c:v>Skaun</c:v>
                </c:pt>
                <c:pt idx="19">
                  <c:v>Røyrvik</c:v>
                </c:pt>
                <c:pt idx="20">
                  <c:v>Frosta</c:v>
                </c:pt>
                <c:pt idx="21">
                  <c:v>Namskogan</c:v>
                </c:pt>
                <c:pt idx="22">
                  <c:v>Rindal</c:v>
                </c:pt>
                <c:pt idx="23">
                  <c:v>Namsos</c:v>
                </c:pt>
                <c:pt idx="24">
                  <c:v>Levanger</c:v>
                </c:pt>
                <c:pt idx="25">
                  <c:v>Ørland</c:v>
                </c:pt>
                <c:pt idx="26">
                  <c:v>Orkland</c:v>
                </c:pt>
                <c:pt idx="27">
                  <c:v>Nærøysund</c:v>
                </c:pt>
                <c:pt idx="28">
                  <c:v>Osen</c:v>
                </c:pt>
                <c:pt idx="29">
                  <c:v>Heim</c:v>
                </c:pt>
                <c:pt idx="30">
                  <c:v>Flatanger</c:v>
                </c:pt>
                <c:pt idx="31">
                  <c:v>Tydal</c:v>
                </c:pt>
                <c:pt idx="32">
                  <c:v>Lierne</c:v>
                </c:pt>
                <c:pt idx="33">
                  <c:v>Indre Fosen</c:v>
                </c:pt>
                <c:pt idx="34">
                  <c:v>Selbu</c:v>
                </c:pt>
                <c:pt idx="35">
                  <c:v>Grong</c:v>
                </c:pt>
                <c:pt idx="36">
                  <c:v>Meråker</c:v>
                </c:pt>
                <c:pt idx="37">
                  <c:v>Åfjord</c:v>
                </c:pt>
              </c:strCache>
            </c:strRef>
          </c:cat>
          <c:val>
            <c:numRef>
              <c:f>'P_endr_95- 24'!$C$55:$C$92</c:f>
              <c:numCache>
                <c:formatCode>0%</c:formatCode>
                <c:ptCount val="38"/>
                <c:pt idx="0">
                  <c:v>1.2190779615551637</c:v>
                </c:pt>
                <c:pt idx="1">
                  <c:v>1.3847972044950052</c:v>
                </c:pt>
                <c:pt idx="2">
                  <c:v>1.4317917100194033</c:v>
                </c:pt>
                <c:pt idx="3">
                  <c:v>1.4391847822057464</c:v>
                </c:pt>
                <c:pt idx="4">
                  <c:v>1.4484737448770493</c:v>
                </c:pt>
                <c:pt idx="5">
                  <c:v>1.5800267100865206</c:v>
                </c:pt>
                <c:pt idx="6">
                  <c:v>1.6723317186798383</c:v>
                </c:pt>
                <c:pt idx="7">
                  <c:v>1.7068742603971097</c:v>
                </c:pt>
                <c:pt idx="8">
                  <c:v>1.7108499479774442</c:v>
                </c:pt>
                <c:pt idx="9">
                  <c:v>1.8844172674520834</c:v>
                </c:pt>
                <c:pt idx="10">
                  <c:v>1.9493042581026994</c:v>
                </c:pt>
                <c:pt idx="11">
                  <c:v>1.9518817204301078</c:v>
                </c:pt>
                <c:pt idx="12">
                  <c:v>1.9719874723496089</c:v>
                </c:pt>
                <c:pt idx="13">
                  <c:v>2.0033813813813817</c:v>
                </c:pt>
                <c:pt idx="14">
                  <c:v>2.0336034950286237</c:v>
                </c:pt>
                <c:pt idx="15">
                  <c:v>2.0768467788967353</c:v>
                </c:pt>
                <c:pt idx="16">
                  <c:v>2.0827838498168498</c:v>
                </c:pt>
                <c:pt idx="17">
                  <c:v>2.1169059133526162</c:v>
                </c:pt>
                <c:pt idx="18">
                  <c:v>2.2058974544543566</c:v>
                </c:pt>
                <c:pt idx="19">
                  <c:v>2.2124600811907982</c:v>
                </c:pt>
                <c:pt idx="20">
                  <c:v>2.2318704181724316</c:v>
                </c:pt>
                <c:pt idx="21">
                  <c:v>2.4120802171290716</c:v>
                </c:pt>
                <c:pt idx="22">
                  <c:v>2.4450679834634816</c:v>
                </c:pt>
                <c:pt idx="23">
                  <c:v>2.4712954636499118</c:v>
                </c:pt>
                <c:pt idx="24">
                  <c:v>2.5789907507400303</c:v>
                </c:pt>
                <c:pt idx="25">
                  <c:v>2.5894106070066392</c:v>
                </c:pt>
                <c:pt idx="26">
                  <c:v>2.6033221323930227</c:v>
                </c:pt>
                <c:pt idx="27">
                  <c:v>2.6627459935813307</c:v>
                </c:pt>
                <c:pt idx="28">
                  <c:v>2.6761872955941399</c:v>
                </c:pt>
                <c:pt idx="29">
                  <c:v>2.7548070910973088</c:v>
                </c:pt>
                <c:pt idx="30">
                  <c:v>2.755002250768555</c:v>
                </c:pt>
                <c:pt idx="31">
                  <c:v>2.7612721334020973</c:v>
                </c:pt>
                <c:pt idx="32">
                  <c:v>2.8288348462664712</c:v>
                </c:pt>
                <c:pt idx="33">
                  <c:v>3.0339462050791184</c:v>
                </c:pt>
                <c:pt idx="34">
                  <c:v>3.0638460130187148</c:v>
                </c:pt>
                <c:pt idx="35">
                  <c:v>3.1489551744037789</c:v>
                </c:pt>
                <c:pt idx="36">
                  <c:v>3.4548136142625614</c:v>
                </c:pt>
                <c:pt idx="37">
                  <c:v>3.7129877635131576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E-49B1-A3E0-21AF2F4FB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57777248"/>
        <c:axId val="1857761888"/>
      </c:barChart>
      <c:catAx>
        <c:axId val="1857777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57761888"/>
        <c:crosses val="autoZero"/>
        <c:auto val="1"/>
        <c:lblAlgn val="ctr"/>
        <c:lblOffset val="100"/>
        <c:noMultiLvlLbl val="0"/>
      </c:catAx>
      <c:valAx>
        <c:axId val="1857761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5777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[Melkeleveranser_Trøndelag_1995_2024.xlsx]PD Rang!Pivottabell18</c:name>
    <c:fmtId val="3"/>
  </c:pivotSource>
  <c:chart>
    <c:title>
      <c:tx>
        <c:strRef>
          <c:f>'PD Rang'!$E$4</c:f>
          <c:strCache>
            <c:ptCount val="1"/>
            <c:pt idx="0">
              <c:v>Gj.sn. melkemengde per leverandør i Trøndelag i 2024 i tusen liter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1618199119532379E-2"/>
          <c:y val="0.1044433621933622"/>
          <c:w val="0.9377897334546329"/>
          <c:h val="0.62567171717171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'PD Rang'!$E$4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'PD Rang'!$E$4</c:f>
              <c:strCache>
                <c:ptCount val="38"/>
                <c:pt idx="0">
                  <c:v>Frøya</c:v>
                </c:pt>
                <c:pt idx="1">
                  <c:v>Holtålen</c:v>
                </c:pt>
                <c:pt idx="2">
                  <c:v>Leka</c:v>
                </c:pt>
                <c:pt idx="3">
                  <c:v>Røyrvik</c:v>
                </c:pt>
                <c:pt idx="4">
                  <c:v>Midtre Gauldal</c:v>
                </c:pt>
                <c:pt idx="5">
                  <c:v>Oppdal</c:v>
                </c:pt>
                <c:pt idx="6">
                  <c:v>Frosta</c:v>
                </c:pt>
                <c:pt idx="7">
                  <c:v>Rennebu</c:v>
                </c:pt>
                <c:pt idx="8">
                  <c:v>Trondheim</c:v>
                </c:pt>
                <c:pt idx="9">
                  <c:v>Stjørdal</c:v>
                </c:pt>
                <c:pt idx="10">
                  <c:v>Hitra</c:v>
                </c:pt>
                <c:pt idx="11">
                  <c:v>Melhus</c:v>
                </c:pt>
                <c:pt idx="12">
                  <c:v>Skaun</c:v>
                </c:pt>
                <c:pt idx="13">
                  <c:v>Namskogan</c:v>
                </c:pt>
                <c:pt idx="14">
                  <c:v>Malvik</c:v>
                </c:pt>
                <c:pt idx="15">
                  <c:v>Osen</c:v>
                </c:pt>
                <c:pt idx="16">
                  <c:v>Røros</c:v>
                </c:pt>
                <c:pt idx="17">
                  <c:v>Overhalla</c:v>
                </c:pt>
                <c:pt idx="18">
                  <c:v>Indre Fosen</c:v>
                </c:pt>
                <c:pt idx="19">
                  <c:v>Heim</c:v>
                </c:pt>
                <c:pt idx="20">
                  <c:v>Nærøysund</c:v>
                </c:pt>
                <c:pt idx="21">
                  <c:v>Høylandet</c:v>
                </c:pt>
                <c:pt idx="22">
                  <c:v>Rindal</c:v>
                </c:pt>
                <c:pt idx="23">
                  <c:v>Inderøy</c:v>
                </c:pt>
                <c:pt idx="24">
                  <c:v>Steinkjer</c:v>
                </c:pt>
                <c:pt idx="25">
                  <c:v>Snåsa</c:v>
                </c:pt>
                <c:pt idx="26">
                  <c:v>Flatanger</c:v>
                </c:pt>
                <c:pt idx="27">
                  <c:v>Lierne</c:v>
                </c:pt>
                <c:pt idx="28">
                  <c:v>Tydal</c:v>
                </c:pt>
                <c:pt idx="29">
                  <c:v>Verdal</c:v>
                </c:pt>
                <c:pt idx="30">
                  <c:v>Selbu</c:v>
                </c:pt>
                <c:pt idx="31">
                  <c:v>Orkland</c:v>
                </c:pt>
                <c:pt idx="32">
                  <c:v>Namsos</c:v>
                </c:pt>
                <c:pt idx="33">
                  <c:v>Åfjord</c:v>
                </c:pt>
                <c:pt idx="34">
                  <c:v>Meråker</c:v>
                </c:pt>
                <c:pt idx="35">
                  <c:v>Ørland</c:v>
                </c:pt>
                <c:pt idx="36">
                  <c:v>Levanger</c:v>
                </c:pt>
                <c:pt idx="37">
                  <c:v>Grong</c:v>
                </c:pt>
              </c:strCache>
            </c:strRef>
          </c:cat>
          <c:val>
            <c:numRef>
              <c:f>'PD Rang'!$E$4</c:f>
              <c:numCache>
                <c:formatCode>_-* #\ ##0_-;\-* #\ ##0_-;_-* "-"??_-;_-@_-</c:formatCode>
                <c:ptCount val="38"/>
                <c:pt idx="0">
                  <c:v>121.211</c:v>
                </c:pt>
                <c:pt idx="1">
                  <c:v>122.06642857142857</c:v>
                </c:pt>
                <c:pt idx="2">
                  <c:v>170.60046666666668</c:v>
                </c:pt>
                <c:pt idx="3">
                  <c:v>173.03800000000001</c:v>
                </c:pt>
                <c:pt idx="4">
                  <c:v>175.19499999999999</c:v>
                </c:pt>
                <c:pt idx="5">
                  <c:v>176.99685365853659</c:v>
                </c:pt>
                <c:pt idx="6">
                  <c:v>178.56949999999998</c:v>
                </c:pt>
                <c:pt idx="7">
                  <c:v>178.6183076923077</c:v>
                </c:pt>
                <c:pt idx="8">
                  <c:v>183.56360000000001</c:v>
                </c:pt>
                <c:pt idx="9">
                  <c:v>188.55721428571428</c:v>
                </c:pt>
                <c:pt idx="10">
                  <c:v>198.453</c:v>
                </c:pt>
                <c:pt idx="11">
                  <c:v>209.15545454545455</c:v>
                </c:pt>
                <c:pt idx="12">
                  <c:v>218.77636363636364</c:v>
                </c:pt>
                <c:pt idx="13">
                  <c:v>235.552875</c:v>
                </c:pt>
                <c:pt idx="14">
                  <c:v>247.3313</c:v>
                </c:pt>
                <c:pt idx="15">
                  <c:v>247.65835714285714</c:v>
                </c:pt>
                <c:pt idx="16">
                  <c:v>248.83675000000002</c:v>
                </c:pt>
                <c:pt idx="17">
                  <c:v>257.39855555555556</c:v>
                </c:pt>
                <c:pt idx="18">
                  <c:v>260.87432857142858</c:v>
                </c:pt>
                <c:pt idx="19">
                  <c:v>261.03459523809522</c:v>
                </c:pt>
                <c:pt idx="20">
                  <c:v>262.2802857142857</c:v>
                </c:pt>
                <c:pt idx="21">
                  <c:v>266.11831578947368</c:v>
                </c:pt>
                <c:pt idx="22">
                  <c:v>273.02736842105264</c:v>
                </c:pt>
                <c:pt idx="23">
                  <c:v>273.34185714285712</c:v>
                </c:pt>
                <c:pt idx="24">
                  <c:v>277.29465094339622</c:v>
                </c:pt>
                <c:pt idx="25">
                  <c:v>279.49149999999997</c:v>
                </c:pt>
                <c:pt idx="26">
                  <c:v>280.54124999999999</c:v>
                </c:pt>
                <c:pt idx="27">
                  <c:v>280.95566666666667</c:v>
                </c:pt>
                <c:pt idx="28">
                  <c:v>284.21481818181815</c:v>
                </c:pt>
                <c:pt idx="29">
                  <c:v>289.02595555555553</c:v>
                </c:pt>
                <c:pt idx="30">
                  <c:v>293.31209677419355</c:v>
                </c:pt>
                <c:pt idx="31">
                  <c:v>299.2732111111111</c:v>
                </c:pt>
                <c:pt idx="32">
                  <c:v>320.2993518518519</c:v>
                </c:pt>
                <c:pt idx="33">
                  <c:v>321.66265853658535</c:v>
                </c:pt>
                <c:pt idx="34">
                  <c:v>332.89400000000001</c:v>
                </c:pt>
                <c:pt idx="35">
                  <c:v>344.0827142857143</c:v>
                </c:pt>
                <c:pt idx="36">
                  <c:v>349.78169230769231</c:v>
                </c:pt>
                <c:pt idx="37">
                  <c:v>374.50235714285719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FF-48C4-BB04-B61D7BDD1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7369775"/>
        <c:axId val="557381839"/>
      </c:barChart>
      <c:catAx>
        <c:axId val="557369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57381839"/>
        <c:crosses val="autoZero"/>
        <c:auto val="1"/>
        <c:lblAlgn val="ctr"/>
        <c:lblOffset val="100"/>
        <c:noMultiLvlLbl val="0"/>
      </c:catAx>
      <c:valAx>
        <c:axId val="557381839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aseline="0"/>
                  <a:t>tusen liter</a:t>
                </a:r>
              </a:p>
            </c:rich>
          </c:tx>
          <c:layout>
            <c:manualLayout>
              <c:xMode val="edge"/>
              <c:yMode val="edge"/>
              <c:x val="1.3727555555555555E-2"/>
              <c:y val="0.34138600288600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crossAx val="557369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[Melkeleveranser_Trøndelag_1995_2024.xlsx]PD Rang!Pivottabell13</c:name>
    <c:fmtId val="5"/>
  </c:pivotSource>
  <c:chart>
    <c:title>
      <c:tx>
        <c:strRef>
          <c:f>'PD Rang'!$E$2</c:f>
          <c:strCache>
            <c:ptCount val="1"/>
            <c:pt idx="0">
              <c:v>Antall melkeleverandører i Trøndelag i 2024</c:v>
            </c:pt>
          </c:strCache>
        </c:strRef>
      </c:tx>
      <c:layout>
        <c:manualLayout>
          <c:xMode val="edge"/>
          <c:yMode val="edge"/>
          <c:x val="0.18933106060606061"/>
          <c:y val="7.055555555555555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0" tIns="0" rIns="0" bIns="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0559116161616162"/>
          <c:y val="6.8853771406897024E-2"/>
          <c:w val="0.79440883838383847"/>
          <c:h val="0.874251250000000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'PD Rang'!$E$2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'PD Rang'!$E$2</c:f>
              <c:strCache>
                <c:ptCount val="38"/>
                <c:pt idx="0">
                  <c:v>Meråker</c:v>
                </c:pt>
                <c:pt idx="1">
                  <c:v>Røyrvik</c:v>
                </c:pt>
                <c:pt idx="2">
                  <c:v>Frøya</c:v>
                </c:pt>
                <c:pt idx="3">
                  <c:v>Flatanger</c:v>
                </c:pt>
                <c:pt idx="4">
                  <c:v>Frosta</c:v>
                </c:pt>
                <c:pt idx="5">
                  <c:v>Namskogan</c:v>
                </c:pt>
                <c:pt idx="6">
                  <c:v>Malvik</c:v>
                </c:pt>
                <c:pt idx="7">
                  <c:v>Hitra</c:v>
                </c:pt>
                <c:pt idx="8">
                  <c:v>Skaun</c:v>
                </c:pt>
                <c:pt idx="9">
                  <c:v>Tydal</c:v>
                </c:pt>
                <c:pt idx="10">
                  <c:v>Lierne</c:v>
                </c:pt>
                <c:pt idx="11">
                  <c:v>Osen</c:v>
                </c:pt>
                <c:pt idx="12">
                  <c:v>Grong</c:v>
                </c:pt>
                <c:pt idx="13">
                  <c:v>Holtålen</c:v>
                </c:pt>
                <c:pt idx="14">
                  <c:v>Leka</c:v>
                </c:pt>
                <c:pt idx="15">
                  <c:v>Trondheim</c:v>
                </c:pt>
                <c:pt idx="16">
                  <c:v>Høylandet</c:v>
                </c:pt>
                <c:pt idx="17">
                  <c:v>Røros</c:v>
                </c:pt>
                <c:pt idx="18">
                  <c:v>Snåsa</c:v>
                </c:pt>
                <c:pt idx="19">
                  <c:v>Stjørdal</c:v>
                </c:pt>
                <c:pt idx="20">
                  <c:v>Selbu</c:v>
                </c:pt>
                <c:pt idx="21">
                  <c:v>Melhus</c:v>
                </c:pt>
                <c:pt idx="22">
                  <c:v>Ørland</c:v>
                </c:pt>
                <c:pt idx="23">
                  <c:v>Overhalla</c:v>
                </c:pt>
                <c:pt idx="24">
                  <c:v>Rindal</c:v>
                </c:pt>
                <c:pt idx="25">
                  <c:v>Rennebu</c:v>
                </c:pt>
                <c:pt idx="26">
                  <c:v>Åfjord</c:v>
                </c:pt>
                <c:pt idx="27">
                  <c:v>Oppdal</c:v>
                </c:pt>
                <c:pt idx="28">
                  <c:v>Heim</c:v>
                </c:pt>
                <c:pt idx="29">
                  <c:v>Inderøy</c:v>
                </c:pt>
                <c:pt idx="30">
                  <c:v>Verdal</c:v>
                </c:pt>
                <c:pt idx="31">
                  <c:v>Namsos</c:v>
                </c:pt>
                <c:pt idx="32">
                  <c:v>Midtre Gauldal</c:v>
                </c:pt>
                <c:pt idx="33">
                  <c:v>Nærøysund</c:v>
                </c:pt>
                <c:pt idx="34">
                  <c:v>Levanger</c:v>
                </c:pt>
                <c:pt idx="35">
                  <c:v>Indre Fosen</c:v>
                </c:pt>
                <c:pt idx="36">
                  <c:v>Orkland</c:v>
                </c:pt>
                <c:pt idx="37">
                  <c:v>Steinkjer</c:v>
                </c:pt>
              </c:strCache>
            </c:strRef>
          </c:cat>
          <c:val>
            <c:numRef>
              <c:f>'PD Rang'!$E$2</c:f>
              <c:numCache>
                <c:formatCode>_-* #\ ##0_-;\-* #\ ##0_-;_-* "-"??_-;_-@_-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12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15</c:v>
                </c:pt>
                <c:pt idx="15">
                  <c:v>15</c:v>
                </c:pt>
                <c:pt idx="16">
                  <c:v>19</c:v>
                </c:pt>
                <c:pt idx="17">
                  <c:v>24</c:v>
                </c:pt>
                <c:pt idx="18">
                  <c:v>28</c:v>
                </c:pt>
                <c:pt idx="19">
                  <c:v>28</c:v>
                </c:pt>
                <c:pt idx="20">
                  <c:v>31</c:v>
                </c:pt>
                <c:pt idx="21">
                  <c:v>33</c:v>
                </c:pt>
                <c:pt idx="22">
                  <c:v>35</c:v>
                </c:pt>
                <c:pt idx="23">
                  <c:v>36</c:v>
                </c:pt>
                <c:pt idx="24">
                  <c:v>38</c:v>
                </c:pt>
                <c:pt idx="25">
                  <c:v>39</c:v>
                </c:pt>
                <c:pt idx="26">
                  <c:v>41</c:v>
                </c:pt>
                <c:pt idx="27">
                  <c:v>41</c:v>
                </c:pt>
                <c:pt idx="28">
                  <c:v>42</c:v>
                </c:pt>
                <c:pt idx="29">
                  <c:v>42</c:v>
                </c:pt>
                <c:pt idx="30">
                  <c:v>45</c:v>
                </c:pt>
                <c:pt idx="31">
                  <c:v>54</c:v>
                </c:pt>
                <c:pt idx="32">
                  <c:v>63</c:v>
                </c:pt>
                <c:pt idx="33">
                  <c:v>63</c:v>
                </c:pt>
                <c:pt idx="34">
                  <c:v>65</c:v>
                </c:pt>
                <c:pt idx="35">
                  <c:v>70</c:v>
                </c:pt>
                <c:pt idx="36">
                  <c:v>90</c:v>
                </c:pt>
                <c:pt idx="37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7-484A-B95B-0ED108869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31335536"/>
        <c:axId val="1731334288"/>
      </c:barChart>
      <c:catAx>
        <c:axId val="1731335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31334288"/>
        <c:crosses val="autoZero"/>
        <c:auto val="1"/>
        <c:lblAlgn val="ctr"/>
        <c:lblOffset val="100"/>
        <c:noMultiLvlLbl val="0"/>
      </c:catAx>
      <c:valAx>
        <c:axId val="1731334288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aseline="0"/>
                  <a:t>antall</a:t>
                </a:r>
              </a:p>
            </c:rich>
          </c:tx>
          <c:layout>
            <c:manualLayout>
              <c:xMode val="edge"/>
              <c:yMode val="edge"/>
              <c:x val="0.51175479797979795"/>
              <c:y val="0.95192444444444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crossAx val="173133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[Melkeleveranser_Trøndelag_1995_2024.xlsx]PD Rang!Pivottabell16</c:name>
    <c:fmtId val="5"/>
  </c:pivotSource>
  <c:chart>
    <c:title>
      <c:tx>
        <c:strRef>
          <c:f>'PD Rang'!$E$3</c:f>
          <c:strCache>
            <c:ptCount val="1"/>
            <c:pt idx="0">
              <c:v>Innveid melkemengde til meieri i Trøndelag i 2024 i tusen liter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3523888888888891"/>
          <c:y val="0.12114"/>
          <c:w val="0.75892727272727267"/>
          <c:h val="0.827598055555555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'PD Rang'!$E$3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'PD Rang'!$E$3</c:f>
              <c:strCache>
                <c:ptCount val="38"/>
                <c:pt idx="0">
                  <c:v>Meråker</c:v>
                </c:pt>
                <c:pt idx="1">
                  <c:v>Røyrvik</c:v>
                </c:pt>
                <c:pt idx="2">
                  <c:v>Frøya</c:v>
                </c:pt>
                <c:pt idx="3">
                  <c:v>Frosta</c:v>
                </c:pt>
                <c:pt idx="4">
                  <c:v>Flatanger</c:v>
                </c:pt>
                <c:pt idx="5">
                  <c:v>Holtålen</c:v>
                </c:pt>
                <c:pt idx="6">
                  <c:v>Namskogan</c:v>
                </c:pt>
                <c:pt idx="7">
                  <c:v>Hitra</c:v>
                </c:pt>
                <c:pt idx="8">
                  <c:v>Skaun</c:v>
                </c:pt>
                <c:pt idx="9">
                  <c:v>Malvik</c:v>
                </c:pt>
                <c:pt idx="10">
                  <c:v>Leka</c:v>
                </c:pt>
                <c:pt idx="11">
                  <c:v>Trondheim</c:v>
                </c:pt>
                <c:pt idx="12">
                  <c:v>Tydal</c:v>
                </c:pt>
                <c:pt idx="13">
                  <c:v>Lierne</c:v>
                </c:pt>
                <c:pt idx="14">
                  <c:v>Osen</c:v>
                </c:pt>
                <c:pt idx="15">
                  <c:v>Høylandet</c:v>
                </c:pt>
                <c:pt idx="16">
                  <c:v>Grong</c:v>
                </c:pt>
                <c:pt idx="17">
                  <c:v>Stjørdal</c:v>
                </c:pt>
                <c:pt idx="18">
                  <c:v>Røros</c:v>
                </c:pt>
                <c:pt idx="19">
                  <c:v>Melhus</c:v>
                </c:pt>
                <c:pt idx="20">
                  <c:v>Rennebu</c:v>
                </c:pt>
                <c:pt idx="21">
                  <c:v>Oppdal</c:v>
                </c:pt>
                <c:pt idx="22">
                  <c:v>Snåsa</c:v>
                </c:pt>
                <c:pt idx="23">
                  <c:v>Selbu</c:v>
                </c:pt>
                <c:pt idx="24">
                  <c:v>Overhalla</c:v>
                </c:pt>
                <c:pt idx="25">
                  <c:v>Rindal</c:v>
                </c:pt>
                <c:pt idx="26">
                  <c:v>Heim</c:v>
                </c:pt>
                <c:pt idx="27">
                  <c:v>Midtre Gauldal</c:v>
                </c:pt>
                <c:pt idx="28">
                  <c:v>Inderøy</c:v>
                </c:pt>
                <c:pt idx="29">
                  <c:v>Ørland</c:v>
                </c:pt>
                <c:pt idx="30">
                  <c:v>Verdal</c:v>
                </c:pt>
                <c:pt idx="31">
                  <c:v>Åfjord</c:v>
                </c:pt>
                <c:pt idx="32">
                  <c:v>Nærøysund</c:v>
                </c:pt>
                <c:pt idx="33">
                  <c:v>Namsos</c:v>
                </c:pt>
                <c:pt idx="34">
                  <c:v>Indre Fosen</c:v>
                </c:pt>
                <c:pt idx="35">
                  <c:v>Levanger</c:v>
                </c:pt>
                <c:pt idx="36">
                  <c:v>Orkland</c:v>
                </c:pt>
                <c:pt idx="37">
                  <c:v>Steinkjer</c:v>
                </c:pt>
              </c:strCache>
            </c:strRef>
          </c:cat>
          <c:val>
            <c:numRef>
              <c:f>'PD Rang'!$E$3</c:f>
              <c:numCache>
                <c:formatCode>_-* #\ ##0_-;\-* #\ ##0_-;_-* "-"??_-;_-@_-</c:formatCode>
                <c:ptCount val="38"/>
                <c:pt idx="0">
                  <c:v>332.89400000000001</c:v>
                </c:pt>
                <c:pt idx="1">
                  <c:v>346.07600000000002</c:v>
                </c:pt>
                <c:pt idx="2">
                  <c:v>363.63299999999998</c:v>
                </c:pt>
                <c:pt idx="3">
                  <c:v>1071.4169999999999</c:v>
                </c:pt>
                <c:pt idx="4">
                  <c:v>1122.165</c:v>
                </c:pt>
                <c:pt idx="5">
                  <c:v>1708.93</c:v>
                </c:pt>
                <c:pt idx="6">
                  <c:v>1884.423</c:v>
                </c:pt>
                <c:pt idx="7">
                  <c:v>2182.9830000000002</c:v>
                </c:pt>
                <c:pt idx="8">
                  <c:v>2406.54</c:v>
                </c:pt>
                <c:pt idx="9">
                  <c:v>2473.3130000000001</c:v>
                </c:pt>
                <c:pt idx="10">
                  <c:v>2559.0070000000001</c:v>
                </c:pt>
                <c:pt idx="11">
                  <c:v>2753.4540000000002</c:v>
                </c:pt>
                <c:pt idx="12">
                  <c:v>3126.3629999999998</c:v>
                </c:pt>
                <c:pt idx="13">
                  <c:v>3371.4679999999998</c:v>
                </c:pt>
                <c:pt idx="14">
                  <c:v>3467.2170000000001</c:v>
                </c:pt>
                <c:pt idx="15">
                  <c:v>5056.2479999999996</c:v>
                </c:pt>
                <c:pt idx="16">
                  <c:v>5243.0330000000004</c:v>
                </c:pt>
                <c:pt idx="17">
                  <c:v>5279.6019999999999</c:v>
                </c:pt>
                <c:pt idx="18">
                  <c:v>5972.0820000000003</c:v>
                </c:pt>
                <c:pt idx="19">
                  <c:v>6902.13</c:v>
                </c:pt>
                <c:pt idx="20">
                  <c:v>6966.1139999999996</c:v>
                </c:pt>
                <c:pt idx="21">
                  <c:v>7256.8710000000001</c:v>
                </c:pt>
                <c:pt idx="22">
                  <c:v>7825.7619999999997</c:v>
                </c:pt>
                <c:pt idx="23">
                  <c:v>9092.6749999999993</c:v>
                </c:pt>
                <c:pt idx="24">
                  <c:v>9266.348</c:v>
                </c:pt>
                <c:pt idx="25">
                  <c:v>10375.040000000001</c:v>
                </c:pt>
                <c:pt idx="26">
                  <c:v>10963.453</c:v>
                </c:pt>
                <c:pt idx="27">
                  <c:v>11037.285</c:v>
                </c:pt>
                <c:pt idx="28">
                  <c:v>11480.358</c:v>
                </c:pt>
                <c:pt idx="29">
                  <c:v>12042.895</c:v>
                </c:pt>
                <c:pt idx="30">
                  <c:v>13006.168</c:v>
                </c:pt>
                <c:pt idx="31">
                  <c:v>13188.169</c:v>
                </c:pt>
                <c:pt idx="32">
                  <c:v>16523.657999999999</c:v>
                </c:pt>
                <c:pt idx="33">
                  <c:v>17296.165000000001</c:v>
                </c:pt>
                <c:pt idx="34">
                  <c:v>18261.203000000001</c:v>
                </c:pt>
                <c:pt idx="35">
                  <c:v>22735.81</c:v>
                </c:pt>
                <c:pt idx="36">
                  <c:v>26934.589</c:v>
                </c:pt>
                <c:pt idx="37">
                  <c:v>29393.233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8-4FB9-831C-D89409D11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6953071"/>
        <c:axId val="206950991"/>
      </c:barChart>
      <c:catAx>
        <c:axId val="2069530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6950991"/>
        <c:crosses val="autoZero"/>
        <c:auto val="1"/>
        <c:lblAlgn val="ctr"/>
        <c:lblOffset val="100"/>
        <c:noMultiLvlLbl val="0"/>
      </c:catAx>
      <c:valAx>
        <c:axId val="206950991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aseline="0"/>
                  <a:t>tusen liter</a:t>
                </a:r>
              </a:p>
            </c:rich>
          </c:tx>
          <c:layout>
            <c:manualLayout>
              <c:xMode val="edge"/>
              <c:yMode val="edge"/>
              <c:x val="0.5776127721244374"/>
              <c:y val="0.950501944444444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crossAx val="206953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[Melkeleveranser_Trøndelag_1995_2024.xlsx]PD Rang!Pivottabell18</c:name>
    <c:fmtId val="5"/>
  </c:pivotSource>
  <c:chart>
    <c:title>
      <c:tx>
        <c:strRef>
          <c:f>'PD Rang'!$E$4</c:f>
          <c:strCache>
            <c:ptCount val="1"/>
            <c:pt idx="0">
              <c:v>Gj.sn. melkemengde per leverandør i Trøndelag i 2024 i tusen liter</c:v>
            </c:pt>
          </c:strCache>
        </c:strRef>
      </c:tx>
      <c:layout>
        <c:manualLayout>
          <c:xMode val="edge"/>
          <c:yMode val="edge"/>
          <c:x val="0.198790282717949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1698333333333333"/>
          <c:y val="0.12421909062597322"/>
          <c:w val="0.75498661616161611"/>
          <c:h val="0.828518888888888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'PD Rang'!$E$4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'PD Rang'!$E$4</c:f>
              <c:strCache>
                <c:ptCount val="38"/>
                <c:pt idx="0">
                  <c:v>Frøya</c:v>
                </c:pt>
                <c:pt idx="1">
                  <c:v>Holtålen</c:v>
                </c:pt>
                <c:pt idx="2">
                  <c:v>Leka</c:v>
                </c:pt>
                <c:pt idx="3">
                  <c:v>Røyrvik</c:v>
                </c:pt>
                <c:pt idx="4">
                  <c:v>Midtre Gauldal</c:v>
                </c:pt>
                <c:pt idx="5">
                  <c:v>Oppdal</c:v>
                </c:pt>
                <c:pt idx="6">
                  <c:v>Frosta</c:v>
                </c:pt>
                <c:pt idx="7">
                  <c:v>Rennebu</c:v>
                </c:pt>
                <c:pt idx="8">
                  <c:v>Trondheim</c:v>
                </c:pt>
                <c:pt idx="9">
                  <c:v>Stjørdal</c:v>
                </c:pt>
                <c:pt idx="10">
                  <c:v>Hitra</c:v>
                </c:pt>
                <c:pt idx="11">
                  <c:v>Melhus</c:v>
                </c:pt>
                <c:pt idx="12">
                  <c:v>Skaun</c:v>
                </c:pt>
                <c:pt idx="13">
                  <c:v>Namskogan</c:v>
                </c:pt>
                <c:pt idx="14">
                  <c:v>Malvik</c:v>
                </c:pt>
                <c:pt idx="15">
                  <c:v>Osen</c:v>
                </c:pt>
                <c:pt idx="16">
                  <c:v>Røros</c:v>
                </c:pt>
                <c:pt idx="17">
                  <c:v>Overhalla</c:v>
                </c:pt>
                <c:pt idx="18">
                  <c:v>Indre Fosen</c:v>
                </c:pt>
                <c:pt idx="19">
                  <c:v>Heim</c:v>
                </c:pt>
                <c:pt idx="20">
                  <c:v>Nærøysund</c:v>
                </c:pt>
                <c:pt idx="21">
                  <c:v>Høylandet</c:v>
                </c:pt>
                <c:pt idx="22">
                  <c:v>Rindal</c:v>
                </c:pt>
                <c:pt idx="23">
                  <c:v>Inderøy</c:v>
                </c:pt>
                <c:pt idx="24">
                  <c:v>Steinkjer</c:v>
                </c:pt>
                <c:pt idx="25">
                  <c:v>Snåsa</c:v>
                </c:pt>
                <c:pt idx="26">
                  <c:v>Flatanger</c:v>
                </c:pt>
                <c:pt idx="27">
                  <c:v>Lierne</c:v>
                </c:pt>
                <c:pt idx="28">
                  <c:v>Tydal</c:v>
                </c:pt>
                <c:pt idx="29">
                  <c:v>Verdal</c:v>
                </c:pt>
                <c:pt idx="30">
                  <c:v>Selbu</c:v>
                </c:pt>
                <c:pt idx="31">
                  <c:v>Orkland</c:v>
                </c:pt>
                <c:pt idx="32">
                  <c:v>Namsos</c:v>
                </c:pt>
                <c:pt idx="33">
                  <c:v>Åfjord</c:v>
                </c:pt>
                <c:pt idx="34">
                  <c:v>Meråker</c:v>
                </c:pt>
                <c:pt idx="35">
                  <c:v>Ørland</c:v>
                </c:pt>
                <c:pt idx="36">
                  <c:v>Levanger</c:v>
                </c:pt>
                <c:pt idx="37">
                  <c:v>Grong</c:v>
                </c:pt>
              </c:strCache>
            </c:strRef>
          </c:cat>
          <c:val>
            <c:numRef>
              <c:f>'PD Rang'!$E$4</c:f>
              <c:numCache>
                <c:formatCode>_-* #\ ##0_-;\-* #\ ##0_-;_-* "-"??_-;_-@_-</c:formatCode>
                <c:ptCount val="38"/>
                <c:pt idx="0">
                  <c:v>121.211</c:v>
                </c:pt>
                <c:pt idx="1">
                  <c:v>122.06642857142857</c:v>
                </c:pt>
                <c:pt idx="2">
                  <c:v>170.60046666666668</c:v>
                </c:pt>
                <c:pt idx="3">
                  <c:v>173.03800000000001</c:v>
                </c:pt>
                <c:pt idx="4">
                  <c:v>175.19499999999999</c:v>
                </c:pt>
                <c:pt idx="5">
                  <c:v>176.99685365853659</c:v>
                </c:pt>
                <c:pt idx="6">
                  <c:v>178.56949999999998</c:v>
                </c:pt>
                <c:pt idx="7">
                  <c:v>178.6183076923077</c:v>
                </c:pt>
                <c:pt idx="8">
                  <c:v>183.56360000000001</c:v>
                </c:pt>
                <c:pt idx="9">
                  <c:v>188.55721428571428</c:v>
                </c:pt>
                <c:pt idx="10">
                  <c:v>198.453</c:v>
                </c:pt>
                <c:pt idx="11">
                  <c:v>209.15545454545455</c:v>
                </c:pt>
                <c:pt idx="12">
                  <c:v>218.77636363636364</c:v>
                </c:pt>
                <c:pt idx="13">
                  <c:v>235.552875</c:v>
                </c:pt>
                <c:pt idx="14">
                  <c:v>247.3313</c:v>
                </c:pt>
                <c:pt idx="15">
                  <c:v>247.65835714285714</c:v>
                </c:pt>
                <c:pt idx="16">
                  <c:v>248.83675000000002</c:v>
                </c:pt>
                <c:pt idx="17">
                  <c:v>257.39855555555556</c:v>
                </c:pt>
                <c:pt idx="18">
                  <c:v>260.87432857142858</c:v>
                </c:pt>
                <c:pt idx="19">
                  <c:v>261.03459523809522</c:v>
                </c:pt>
                <c:pt idx="20">
                  <c:v>262.2802857142857</c:v>
                </c:pt>
                <c:pt idx="21">
                  <c:v>266.11831578947368</c:v>
                </c:pt>
                <c:pt idx="22">
                  <c:v>273.02736842105264</c:v>
                </c:pt>
                <c:pt idx="23">
                  <c:v>273.34185714285712</c:v>
                </c:pt>
                <c:pt idx="24">
                  <c:v>277.29465094339622</c:v>
                </c:pt>
                <c:pt idx="25">
                  <c:v>279.49149999999997</c:v>
                </c:pt>
                <c:pt idx="26">
                  <c:v>280.54124999999999</c:v>
                </c:pt>
                <c:pt idx="27">
                  <c:v>280.95566666666667</c:v>
                </c:pt>
                <c:pt idx="28">
                  <c:v>284.21481818181815</c:v>
                </c:pt>
                <c:pt idx="29">
                  <c:v>289.02595555555553</c:v>
                </c:pt>
                <c:pt idx="30">
                  <c:v>293.31209677419355</c:v>
                </c:pt>
                <c:pt idx="31">
                  <c:v>299.2732111111111</c:v>
                </c:pt>
                <c:pt idx="32">
                  <c:v>320.2993518518519</c:v>
                </c:pt>
                <c:pt idx="33">
                  <c:v>321.66265853658535</c:v>
                </c:pt>
                <c:pt idx="34">
                  <c:v>332.89400000000001</c:v>
                </c:pt>
                <c:pt idx="35">
                  <c:v>344.0827142857143</c:v>
                </c:pt>
                <c:pt idx="36">
                  <c:v>349.78169230769231</c:v>
                </c:pt>
                <c:pt idx="37">
                  <c:v>374.50235714285719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4-4B02-BEBE-144A6B52F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7369775"/>
        <c:axId val="557381839"/>
      </c:barChart>
      <c:catAx>
        <c:axId val="5573697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57381839"/>
        <c:crosses val="autoZero"/>
        <c:auto val="1"/>
        <c:lblAlgn val="ctr"/>
        <c:lblOffset val="100"/>
        <c:noMultiLvlLbl val="0"/>
      </c:catAx>
      <c:valAx>
        <c:axId val="557381839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aseline="0"/>
                  <a:t>tusen liter</a:t>
                </a:r>
              </a:p>
            </c:rich>
          </c:tx>
          <c:layout>
            <c:manualLayout>
              <c:xMode val="edge"/>
              <c:yMode val="edge"/>
              <c:x val="0.53493737373737371"/>
              <c:y val="0.970376805555555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crossAx val="557369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[Melkeleveranser_Trøndelag_1995_2024.xlsx]D regionene!Pivottabell22</c:name>
    <c:fmtId val="19"/>
  </c:pivotSource>
  <c:chart>
    <c:title>
      <c:tx>
        <c:strRef>
          <c:f>'D regionene'!$B$1</c:f>
          <c:strCache>
            <c:ptCount val="1"/>
            <c:pt idx="0">
              <c:v>Antall melkeleverandører regionvis i Trøndelag 1995 - 2024</c:v>
            </c:pt>
          </c:strCache>
        </c:strRef>
      </c:tx>
      <c:layout>
        <c:manualLayout>
          <c:xMode val="edge"/>
          <c:yMode val="edge"/>
          <c:x val="7.2013366750208849E-2"/>
          <c:y val="1.4873684478760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0" tIns="0" rIns="0" bIns="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bg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0" tIns="0" rIns="0" bIns="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0" tIns="0" rIns="0" bIns="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5.2805269550111576E-3"/>
              <c:y val="-2.044293015332205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7.9162021178853393E-3"/>
              <c:y val="-6.7931415302005952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bg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1.3193670196475566E-2"/>
              <c:y val="2.2643805100667821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0" tIns="0" rIns="0" bIns="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7.9162021178853393E-3"/>
              <c:y val="1.132190255033440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0" tIns="0" rIns="0" bIns="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4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5.2774680785902259E-3"/>
              <c:y val="9.057522040267461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0" tIns="0" rIns="0" bIns="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6"/>
        <c:spPr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7.9162021178853393E-3"/>
              <c:y val="-1.6605265248382546E-1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0" tIns="0" rIns="0" bIns="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15689846663903853"/>
          <c:y val="0.10545422562920376"/>
          <c:w val="0.76869046673621433"/>
          <c:h val="0.74828164997893787"/>
        </c:manualLayout>
      </c:layout>
      <c:lineChart>
        <c:grouping val="standard"/>
        <c:varyColors val="0"/>
        <c:ser>
          <c:idx val="0"/>
          <c:order val="0"/>
          <c:tx>
            <c:strRef>
              <c:f>'D regionene'!$B$1</c:f>
              <c:strCache>
                <c:ptCount val="1"/>
                <c:pt idx="0">
                  <c:v>Fosenregionen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5.2774680785902259E-3"/>
                  <c:y val="9.05752204026746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8D-46DD-B21A-A978EA59FB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regionene'!$B$1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regionene'!$B$1</c:f>
              <c:numCache>
                <c:formatCode>#,##0</c:formatCode>
                <c:ptCount val="30"/>
                <c:pt idx="0">
                  <c:v>884</c:v>
                </c:pt>
                <c:pt idx="1">
                  <c:v>877</c:v>
                </c:pt>
                <c:pt idx="2">
                  <c:v>867</c:v>
                </c:pt>
                <c:pt idx="3">
                  <c:v>829</c:v>
                </c:pt>
                <c:pt idx="4">
                  <c:v>779</c:v>
                </c:pt>
                <c:pt idx="5">
                  <c:v>750</c:v>
                </c:pt>
                <c:pt idx="6">
                  <c:v>660</c:v>
                </c:pt>
                <c:pt idx="7">
                  <c:v>623</c:v>
                </c:pt>
                <c:pt idx="8">
                  <c:v>590</c:v>
                </c:pt>
                <c:pt idx="9">
                  <c:v>556</c:v>
                </c:pt>
                <c:pt idx="10">
                  <c:v>528</c:v>
                </c:pt>
                <c:pt idx="11">
                  <c:v>487</c:v>
                </c:pt>
                <c:pt idx="12">
                  <c:v>439</c:v>
                </c:pt>
                <c:pt idx="13">
                  <c:v>407</c:v>
                </c:pt>
                <c:pt idx="14">
                  <c:v>369</c:v>
                </c:pt>
                <c:pt idx="15">
                  <c:v>326</c:v>
                </c:pt>
                <c:pt idx="16">
                  <c:v>314</c:v>
                </c:pt>
                <c:pt idx="17">
                  <c:v>296</c:v>
                </c:pt>
                <c:pt idx="18">
                  <c:v>272</c:v>
                </c:pt>
                <c:pt idx="19">
                  <c:v>258</c:v>
                </c:pt>
                <c:pt idx="20">
                  <c:v>247</c:v>
                </c:pt>
                <c:pt idx="21">
                  <c:v>237</c:v>
                </c:pt>
                <c:pt idx="22">
                  <c:v>231</c:v>
                </c:pt>
                <c:pt idx="23">
                  <c:v>218</c:v>
                </c:pt>
                <c:pt idx="24">
                  <c:v>207</c:v>
                </c:pt>
                <c:pt idx="25">
                  <c:v>195</c:v>
                </c:pt>
                <c:pt idx="26">
                  <c:v>188</c:v>
                </c:pt>
                <c:pt idx="27">
                  <c:v>179</c:v>
                </c:pt>
                <c:pt idx="28">
                  <c:v>170</c:v>
                </c:pt>
                <c:pt idx="29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B-4E95-899E-5A8707226E4C}"/>
            </c:ext>
          </c:extLst>
        </c:ser>
        <c:ser>
          <c:idx val="1"/>
          <c:order val="1"/>
          <c:tx>
            <c:strRef>
              <c:f>'D regionene'!$B$1</c:f>
              <c:strCache>
                <c:ptCount val="1"/>
                <c:pt idx="0">
                  <c:v>Inn-Trøndelag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5.2805269550111576E-3"/>
                  <c:y val="-2.0442930153322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8D-46DD-B21A-A978EA59FB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regionene'!$B$1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regionene'!$B$1</c:f>
              <c:numCache>
                <c:formatCode>#,##0</c:formatCode>
                <c:ptCount val="30"/>
                <c:pt idx="0">
                  <c:v>1164</c:v>
                </c:pt>
                <c:pt idx="1">
                  <c:v>1161</c:v>
                </c:pt>
                <c:pt idx="2">
                  <c:v>1156</c:v>
                </c:pt>
                <c:pt idx="3">
                  <c:v>1139</c:v>
                </c:pt>
                <c:pt idx="4">
                  <c:v>1102</c:v>
                </c:pt>
                <c:pt idx="5">
                  <c:v>1059</c:v>
                </c:pt>
                <c:pt idx="6">
                  <c:v>977</c:v>
                </c:pt>
                <c:pt idx="7">
                  <c:v>912</c:v>
                </c:pt>
                <c:pt idx="8">
                  <c:v>851</c:v>
                </c:pt>
                <c:pt idx="9">
                  <c:v>822</c:v>
                </c:pt>
                <c:pt idx="10">
                  <c:v>788</c:v>
                </c:pt>
                <c:pt idx="11">
                  <c:v>735</c:v>
                </c:pt>
                <c:pt idx="12">
                  <c:v>675</c:v>
                </c:pt>
                <c:pt idx="13">
                  <c:v>634</c:v>
                </c:pt>
                <c:pt idx="14">
                  <c:v>574</c:v>
                </c:pt>
                <c:pt idx="15">
                  <c:v>536</c:v>
                </c:pt>
                <c:pt idx="16">
                  <c:v>530</c:v>
                </c:pt>
                <c:pt idx="17">
                  <c:v>507</c:v>
                </c:pt>
                <c:pt idx="18">
                  <c:v>489</c:v>
                </c:pt>
                <c:pt idx="19">
                  <c:v>463</c:v>
                </c:pt>
                <c:pt idx="20">
                  <c:v>421</c:v>
                </c:pt>
                <c:pt idx="21">
                  <c:v>409</c:v>
                </c:pt>
                <c:pt idx="22">
                  <c:v>400</c:v>
                </c:pt>
                <c:pt idx="23">
                  <c:v>391</c:v>
                </c:pt>
                <c:pt idx="24">
                  <c:v>372</c:v>
                </c:pt>
                <c:pt idx="25">
                  <c:v>350</c:v>
                </c:pt>
                <c:pt idx="26">
                  <c:v>333</c:v>
                </c:pt>
                <c:pt idx="27">
                  <c:v>325</c:v>
                </c:pt>
                <c:pt idx="28">
                  <c:v>307</c:v>
                </c:pt>
                <c:pt idx="29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B-4E95-899E-5A8707226E4C}"/>
            </c:ext>
          </c:extLst>
        </c:ser>
        <c:ser>
          <c:idx val="2"/>
          <c:order val="2"/>
          <c:tx>
            <c:strRef>
              <c:f>'D regionene'!$B$1</c:f>
              <c:strCache>
                <c:ptCount val="1"/>
                <c:pt idx="0">
                  <c:v>Namdalsregionen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7.9162021178853393E-3"/>
                  <c:y val="-6.7931415302005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8D-46DD-B21A-A978EA59FB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regionene'!$B$1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regionene'!$B$1</c:f>
              <c:numCache>
                <c:formatCode>#,##0</c:formatCode>
                <c:ptCount val="30"/>
                <c:pt idx="0">
                  <c:v>896</c:v>
                </c:pt>
                <c:pt idx="1">
                  <c:v>890</c:v>
                </c:pt>
                <c:pt idx="2">
                  <c:v>885</c:v>
                </c:pt>
                <c:pt idx="3">
                  <c:v>869</c:v>
                </c:pt>
                <c:pt idx="4">
                  <c:v>842</c:v>
                </c:pt>
                <c:pt idx="5">
                  <c:v>817</c:v>
                </c:pt>
                <c:pt idx="6">
                  <c:v>752</c:v>
                </c:pt>
                <c:pt idx="7">
                  <c:v>718</c:v>
                </c:pt>
                <c:pt idx="8">
                  <c:v>681</c:v>
                </c:pt>
                <c:pt idx="9">
                  <c:v>647</c:v>
                </c:pt>
                <c:pt idx="10">
                  <c:v>618</c:v>
                </c:pt>
                <c:pt idx="11">
                  <c:v>573</c:v>
                </c:pt>
                <c:pt idx="12">
                  <c:v>526</c:v>
                </c:pt>
                <c:pt idx="13">
                  <c:v>504</c:v>
                </c:pt>
                <c:pt idx="14">
                  <c:v>463</c:v>
                </c:pt>
                <c:pt idx="15">
                  <c:v>444</c:v>
                </c:pt>
                <c:pt idx="16">
                  <c:v>440</c:v>
                </c:pt>
                <c:pt idx="17">
                  <c:v>412</c:v>
                </c:pt>
                <c:pt idx="18">
                  <c:v>393</c:v>
                </c:pt>
                <c:pt idx="19">
                  <c:v>385</c:v>
                </c:pt>
                <c:pt idx="20">
                  <c:v>355</c:v>
                </c:pt>
                <c:pt idx="21">
                  <c:v>344</c:v>
                </c:pt>
                <c:pt idx="22">
                  <c:v>336</c:v>
                </c:pt>
                <c:pt idx="23">
                  <c:v>324</c:v>
                </c:pt>
                <c:pt idx="24">
                  <c:v>312</c:v>
                </c:pt>
                <c:pt idx="25">
                  <c:v>290</c:v>
                </c:pt>
                <c:pt idx="26">
                  <c:v>273</c:v>
                </c:pt>
                <c:pt idx="27">
                  <c:v>262</c:v>
                </c:pt>
                <c:pt idx="28">
                  <c:v>251</c:v>
                </c:pt>
                <c:pt idx="29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2B-4E95-899E-5A8707226E4C}"/>
            </c:ext>
          </c:extLst>
        </c:ser>
        <c:ser>
          <c:idx val="3"/>
          <c:order val="3"/>
          <c:tx>
            <c:strRef>
              <c:f>'D regionene'!$B$1</c:f>
              <c:strCache>
                <c:ptCount val="1"/>
                <c:pt idx="0">
                  <c:v>Orkdalsregionen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7.9162021178853393E-3"/>
                  <c:y val="1.13219025503344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C8D-46DD-B21A-A978EA59FB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4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regionene'!$B$1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regionene'!$B$1</c:f>
              <c:numCache>
                <c:formatCode>#,##0</c:formatCode>
                <c:ptCount val="30"/>
                <c:pt idx="0">
                  <c:v>880</c:v>
                </c:pt>
                <c:pt idx="1">
                  <c:v>878</c:v>
                </c:pt>
                <c:pt idx="2">
                  <c:v>872</c:v>
                </c:pt>
                <c:pt idx="3">
                  <c:v>833</c:v>
                </c:pt>
                <c:pt idx="4">
                  <c:v>800</c:v>
                </c:pt>
                <c:pt idx="5">
                  <c:v>771</c:v>
                </c:pt>
                <c:pt idx="6">
                  <c:v>698</c:v>
                </c:pt>
                <c:pt idx="7">
                  <c:v>649</c:v>
                </c:pt>
                <c:pt idx="8">
                  <c:v>615</c:v>
                </c:pt>
                <c:pt idx="9">
                  <c:v>586</c:v>
                </c:pt>
                <c:pt idx="10">
                  <c:v>564</c:v>
                </c:pt>
                <c:pt idx="11">
                  <c:v>526</c:v>
                </c:pt>
                <c:pt idx="12">
                  <c:v>496</c:v>
                </c:pt>
                <c:pt idx="13">
                  <c:v>458</c:v>
                </c:pt>
                <c:pt idx="14">
                  <c:v>429</c:v>
                </c:pt>
                <c:pt idx="15">
                  <c:v>388</c:v>
                </c:pt>
                <c:pt idx="16">
                  <c:v>376</c:v>
                </c:pt>
                <c:pt idx="17">
                  <c:v>353</c:v>
                </c:pt>
                <c:pt idx="18">
                  <c:v>328</c:v>
                </c:pt>
                <c:pt idx="19">
                  <c:v>306</c:v>
                </c:pt>
                <c:pt idx="20">
                  <c:v>285</c:v>
                </c:pt>
                <c:pt idx="21">
                  <c:v>275</c:v>
                </c:pt>
                <c:pt idx="22">
                  <c:v>267</c:v>
                </c:pt>
                <c:pt idx="23">
                  <c:v>251</c:v>
                </c:pt>
                <c:pt idx="24">
                  <c:v>246</c:v>
                </c:pt>
                <c:pt idx="25">
                  <c:v>227</c:v>
                </c:pt>
                <c:pt idx="26">
                  <c:v>220</c:v>
                </c:pt>
                <c:pt idx="27">
                  <c:v>218</c:v>
                </c:pt>
                <c:pt idx="28">
                  <c:v>207</c:v>
                </c:pt>
                <c:pt idx="29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2B-4E95-899E-5A8707226E4C}"/>
            </c:ext>
          </c:extLst>
        </c:ser>
        <c:ser>
          <c:idx val="4"/>
          <c:order val="4"/>
          <c:tx>
            <c:strRef>
              <c:f>'D regionene'!$B$1</c:f>
              <c:strCache>
                <c:ptCount val="1"/>
                <c:pt idx="0">
                  <c:v>Trondheim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8D-46DD-B21A-A978EA59FB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regionene'!$B$1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regionene'!$B$1</c:f>
              <c:numCache>
                <c:formatCode>#,##0</c:formatCode>
                <c:ptCount val="30"/>
                <c:pt idx="0">
                  <c:v>110</c:v>
                </c:pt>
                <c:pt idx="1">
                  <c:v>108</c:v>
                </c:pt>
                <c:pt idx="2">
                  <c:v>107</c:v>
                </c:pt>
                <c:pt idx="3">
                  <c:v>103</c:v>
                </c:pt>
                <c:pt idx="4">
                  <c:v>101</c:v>
                </c:pt>
                <c:pt idx="5">
                  <c:v>96</c:v>
                </c:pt>
                <c:pt idx="6">
                  <c:v>86</c:v>
                </c:pt>
                <c:pt idx="7">
                  <c:v>77</c:v>
                </c:pt>
                <c:pt idx="8">
                  <c:v>72</c:v>
                </c:pt>
                <c:pt idx="9">
                  <c:v>67</c:v>
                </c:pt>
                <c:pt idx="10">
                  <c:v>64</c:v>
                </c:pt>
                <c:pt idx="11">
                  <c:v>54</c:v>
                </c:pt>
                <c:pt idx="12">
                  <c:v>50</c:v>
                </c:pt>
                <c:pt idx="13">
                  <c:v>45</c:v>
                </c:pt>
                <c:pt idx="14">
                  <c:v>42</c:v>
                </c:pt>
                <c:pt idx="15">
                  <c:v>40</c:v>
                </c:pt>
                <c:pt idx="16">
                  <c:v>41</c:v>
                </c:pt>
                <c:pt idx="17">
                  <c:v>40</c:v>
                </c:pt>
                <c:pt idx="18">
                  <c:v>38</c:v>
                </c:pt>
                <c:pt idx="19">
                  <c:v>36</c:v>
                </c:pt>
                <c:pt idx="20">
                  <c:v>33</c:v>
                </c:pt>
                <c:pt idx="21">
                  <c:v>32</c:v>
                </c:pt>
                <c:pt idx="22">
                  <c:v>34</c:v>
                </c:pt>
                <c:pt idx="23">
                  <c:v>29</c:v>
                </c:pt>
                <c:pt idx="24">
                  <c:v>29</c:v>
                </c:pt>
                <c:pt idx="25">
                  <c:v>25</c:v>
                </c:pt>
                <c:pt idx="26">
                  <c:v>24</c:v>
                </c:pt>
                <c:pt idx="27">
                  <c:v>21</c:v>
                </c:pt>
                <c:pt idx="28">
                  <c:v>18</c:v>
                </c:pt>
                <c:pt idx="2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2B-4E95-899E-5A8707226E4C}"/>
            </c:ext>
          </c:extLst>
        </c:ser>
        <c:ser>
          <c:idx val="5"/>
          <c:order val="5"/>
          <c:tx>
            <c:strRef>
              <c:f>'D regionene'!$B$1</c:f>
              <c:strCache>
                <c:ptCount val="1"/>
                <c:pt idx="0">
                  <c:v>Trøndelag Sør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1.3193670196475566E-2"/>
                  <c:y val="2.26438051006678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8D-46DD-B21A-A978EA59FB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accent5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regionene'!$B$1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regionene'!$B$1</c:f>
              <c:numCache>
                <c:formatCode>#,##0</c:formatCode>
                <c:ptCount val="30"/>
                <c:pt idx="0">
                  <c:v>785</c:v>
                </c:pt>
                <c:pt idx="1">
                  <c:v>775</c:v>
                </c:pt>
                <c:pt idx="2">
                  <c:v>768</c:v>
                </c:pt>
                <c:pt idx="3">
                  <c:v>746</c:v>
                </c:pt>
                <c:pt idx="4">
                  <c:v>721</c:v>
                </c:pt>
                <c:pt idx="5">
                  <c:v>695</c:v>
                </c:pt>
                <c:pt idx="6">
                  <c:v>643</c:v>
                </c:pt>
                <c:pt idx="7">
                  <c:v>610</c:v>
                </c:pt>
                <c:pt idx="8">
                  <c:v>584</c:v>
                </c:pt>
                <c:pt idx="9">
                  <c:v>563</c:v>
                </c:pt>
                <c:pt idx="10">
                  <c:v>541</c:v>
                </c:pt>
                <c:pt idx="11">
                  <c:v>504</c:v>
                </c:pt>
                <c:pt idx="12">
                  <c:v>480</c:v>
                </c:pt>
                <c:pt idx="13">
                  <c:v>456</c:v>
                </c:pt>
                <c:pt idx="14">
                  <c:v>418</c:v>
                </c:pt>
                <c:pt idx="15">
                  <c:v>395</c:v>
                </c:pt>
                <c:pt idx="16">
                  <c:v>387</c:v>
                </c:pt>
                <c:pt idx="17">
                  <c:v>358</c:v>
                </c:pt>
                <c:pt idx="18">
                  <c:v>348</c:v>
                </c:pt>
                <c:pt idx="19">
                  <c:v>325</c:v>
                </c:pt>
                <c:pt idx="20">
                  <c:v>315</c:v>
                </c:pt>
                <c:pt idx="21">
                  <c:v>309</c:v>
                </c:pt>
                <c:pt idx="22">
                  <c:v>307</c:v>
                </c:pt>
                <c:pt idx="23">
                  <c:v>286</c:v>
                </c:pt>
                <c:pt idx="24">
                  <c:v>274</c:v>
                </c:pt>
                <c:pt idx="25">
                  <c:v>257</c:v>
                </c:pt>
                <c:pt idx="26">
                  <c:v>249</c:v>
                </c:pt>
                <c:pt idx="27">
                  <c:v>241</c:v>
                </c:pt>
                <c:pt idx="28">
                  <c:v>232</c:v>
                </c:pt>
                <c:pt idx="29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2B-4E95-899E-5A8707226E4C}"/>
            </c:ext>
          </c:extLst>
        </c:ser>
        <c:ser>
          <c:idx val="6"/>
          <c:order val="6"/>
          <c:tx>
            <c:strRef>
              <c:f>'D regionene'!$B$1</c:f>
              <c:strCache>
                <c:ptCount val="1"/>
                <c:pt idx="0">
                  <c:v>Værnesregionen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7.9162021178853393E-3"/>
                  <c:y val="-1.6605265248382546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8D-46DD-B21A-A978EA59FB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regionene'!$B$1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regionene'!$B$1</c:f>
              <c:numCache>
                <c:formatCode>#,##0</c:formatCode>
                <c:ptCount val="30"/>
                <c:pt idx="0">
                  <c:v>417</c:v>
                </c:pt>
                <c:pt idx="1">
                  <c:v>414</c:v>
                </c:pt>
                <c:pt idx="2">
                  <c:v>410</c:v>
                </c:pt>
                <c:pt idx="3">
                  <c:v>402</c:v>
                </c:pt>
                <c:pt idx="4">
                  <c:v>388</c:v>
                </c:pt>
                <c:pt idx="5">
                  <c:v>369</c:v>
                </c:pt>
                <c:pt idx="6">
                  <c:v>335</c:v>
                </c:pt>
                <c:pt idx="7">
                  <c:v>313</c:v>
                </c:pt>
                <c:pt idx="8">
                  <c:v>290</c:v>
                </c:pt>
                <c:pt idx="9">
                  <c:v>278</c:v>
                </c:pt>
                <c:pt idx="10">
                  <c:v>263</c:v>
                </c:pt>
                <c:pt idx="11">
                  <c:v>236</c:v>
                </c:pt>
                <c:pt idx="12">
                  <c:v>208</c:v>
                </c:pt>
                <c:pt idx="13">
                  <c:v>191</c:v>
                </c:pt>
                <c:pt idx="14">
                  <c:v>175</c:v>
                </c:pt>
                <c:pt idx="15">
                  <c:v>164</c:v>
                </c:pt>
                <c:pt idx="16">
                  <c:v>165</c:v>
                </c:pt>
                <c:pt idx="17">
                  <c:v>162</c:v>
                </c:pt>
                <c:pt idx="18">
                  <c:v>154</c:v>
                </c:pt>
                <c:pt idx="19">
                  <c:v>140</c:v>
                </c:pt>
                <c:pt idx="20">
                  <c:v>132</c:v>
                </c:pt>
                <c:pt idx="21">
                  <c:v>126</c:v>
                </c:pt>
                <c:pt idx="22">
                  <c:v>123</c:v>
                </c:pt>
                <c:pt idx="23">
                  <c:v>118</c:v>
                </c:pt>
                <c:pt idx="24">
                  <c:v>108</c:v>
                </c:pt>
                <c:pt idx="25">
                  <c:v>103</c:v>
                </c:pt>
                <c:pt idx="26">
                  <c:v>99</c:v>
                </c:pt>
                <c:pt idx="27">
                  <c:v>95</c:v>
                </c:pt>
                <c:pt idx="28">
                  <c:v>89</c:v>
                </c:pt>
                <c:pt idx="29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02B-4E95-899E-5A8707226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4176112"/>
        <c:axId val="504177776"/>
      </c:lineChart>
      <c:catAx>
        <c:axId val="50417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04177776"/>
        <c:crosses val="autoZero"/>
        <c:auto val="1"/>
        <c:lblAlgn val="ctr"/>
        <c:lblOffset val="100"/>
        <c:tickLblSkip val="7"/>
        <c:noMultiLvlLbl val="0"/>
      </c:catAx>
      <c:valAx>
        <c:axId val="504177776"/>
        <c:scaling>
          <c:orientation val="minMax"/>
          <c:max val="12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</a:t>
                </a:r>
              </a:p>
            </c:rich>
          </c:tx>
          <c:layout>
            <c:manualLayout>
              <c:xMode val="edge"/>
              <c:yMode val="edge"/>
              <c:x val="1.7543859649122806E-2"/>
              <c:y val="0.433438422138980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0417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73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730" b="0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730" b="0" i="0" u="none" strike="noStrike" kern="1200" baseline="0">
                <a:solidFill>
                  <a:schemeClr val="accent4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730" b="0" i="0" u="none" strike="noStrike" kern="1200" baseline="0">
                <a:solidFill>
                  <a:schemeClr val="accent5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730" b="0" i="0" u="none" strike="noStrike" kern="1200" baseline="0">
                <a:solidFill>
                  <a:schemeClr val="accent6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ayout>
        <c:manualLayout>
          <c:xMode val="edge"/>
          <c:yMode val="edge"/>
          <c:x val="0.11645861340503169"/>
          <c:y val="0.92361949901893337"/>
          <c:w val="0.86156276806862553"/>
          <c:h val="6.8613510689804549E-2"/>
        </c:manualLayout>
      </c:layout>
      <c:overlay val="0"/>
      <c:spPr>
        <a:solidFill>
          <a:schemeClr val="bg1"/>
        </a:solidFill>
        <a:ln>
          <a:solidFill>
            <a:schemeClr val="bg1">
              <a:lumMod val="9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73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/>
      </a:pPr>
      <a:endParaRPr lang="nb-NO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[Melkeleveranser_Trøndelag_1995_2024.xlsx]D regionene!Pivottabell23</c:name>
    <c:fmtId val="10"/>
  </c:pivotSource>
  <c:chart>
    <c:title>
      <c:tx>
        <c:strRef>
          <c:f>'D regionene'!$B$2</c:f>
          <c:strCache>
            <c:ptCount val="1"/>
            <c:pt idx="0">
              <c:v>Innveid melkemengde til meieri regionvis i Trøndelag 1995 - 2024 i tusen liter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bg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6.4862089714602476E-17"/>
              <c:y val="-2.094240837696335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3537078419603615"/>
              <c:y val="-4.6538631752833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bg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28367467808624075"/>
                  <c:h val="5.242582897033158E-2"/>
                </c:manualLayout>
              </c15:layout>
            </c:ext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1502888916624383"/>
              <c:y val="-3.025024209202564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24940926993508516"/>
                  <c:h val="5.242582897033158E-2"/>
                </c:manualLayout>
              </c15:layout>
            </c:ext>
          </c:extLst>
        </c:dLbl>
      </c:pivotFmt>
      <c:pivotFmt>
        <c:idx val="2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1841757330707987E-2"/>
              <c:y val="2.3269342641070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7.0759460734906771E-2"/>
              <c:y val="3.723094822571262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0393838455236061"/>
              <c:y val="-5.261051884374227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23308138508022841"/>
                  <c:h val="5.242582897033158E-2"/>
                </c:manualLayout>
              </c15:layout>
            </c:ext>
          </c:extLst>
        </c:dLbl>
      </c:pivotFmt>
      <c:pivotFmt>
        <c:idx val="2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1.7715455144700885E-2"/>
              <c:y val="-2.762013679842607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1.9470371375118429E-16"/>
              <c:y val="-2.448525319977744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bg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5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8590460398938496"/>
          <c:y val="0.10440587596707482"/>
          <c:w val="0.74142142182322124"/>
          <c:h val="0.82145305135287405"/>
        </c:manualLayout>
      </c:layout>
      <c:lineChart>
        <c:grouping val="standard"/>
        <c:varyColors val="0"/>
        <c:ser>
          <c:idx val="0"/>
          <c:order val="0"/>
          <c:tx>
            <c:strRef>
              <c:f>'D regionene'!$B$2</c:f>
              <c:strCache>
                <c:ptCount val="1"/>
                <c:pt idx="0">
                  <c:v>Fosenregionen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4D14-405B-B1A2-2B9875650EFF}"/>
              </c:ext>
            </c:extLst>
          </c:dPt>
          <c:dLbls>
            <c:dLbl>
              <c:idx val="21"/>
              <c:layout>
                <c:manualLayout>
                  <c:x val="-3.1841757330707987E-2"/>
                  <c:y val="2.32693426410703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14-405B-B1A2-2B9875650EFF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BE-4991-A34D-7376126810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regionene'!$B$2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regionene'!$B$2</c:f>
              <c:numCache>
                <c:formatCode>#,##0</c:formatCode>
                <c:ptCount val="30"/>
                <c:pt idx="0">
                  <c:v>60100</c:v>
                </c:pt>
                <c:pt idx="1">
                  <c:v>59125</c:v>
                </c:pt>
                <c:pt idx="2">
                  <c:v>58700.601000000002</c:v>
                </c:pt>
                <c:pt idx="3">
                  <c:v>57822.615000000005</c:v>
                </c:pt>
                <c:pt idx="4">
                  <c:v>57288.172000000006</c:v>
                </c:pt>
                <c:pt idx="5">
                  <c:v>53291.959000000003</c:v>
                </c:pt>
                <c:pt idx="6">
                  <c:v>50585.638999999996</c:v>
                </c:pt>
                <c:pt idx="7">
                  <c:v>50890.589</c:v>
                </c:pt>
                <c:pt idx="8">
                  <c:v>52196.975999999995</c:v>
                </c:pt>
                <c:pt idx="9">
                  <c:v>52037</c:v>
                </c:pt>
                <c:pt idx="10">
                  <c:v>52020</c:v>
                </c:pt>
                <c:pt idx="11">
                  <c:v>51501</c:v>
                </c:pt>
                <c:pt idx="12">
                  <c:v>53352</c:v>
                </c:pt>
                <c:pt idx="13">
                  <c:v>52207</c:v>
                </c:pt>
                <c:pt idx="14">
                  <c:v>50733</c:v>
                </c:pt>
                <c:pt idx="15">
                  <c:v>50781.824000000001</c:v>
                </c:pt>
                <c:pt idx="16">
                  <c:v>49179.570999999996</c:v>
                </c:pt>
                <c:pt idx="17">
                  <c:v>50816.506000000001</c:v>
                </c:pt>
                <c:pt idx="18">
                  <c:v>50156.968000000001</c:v>
                </c:pt>
                <c:pt idx="19">
                  <c:v>49634.957999999999</c:v>
                </c:pt>
                <c:pt idx="20">
                  <c:v>50947.632000000005</c:v>
                </c:pt>
                <c:pt idx="21">
                  <c:v>50966.31</c:v>
                </c:pt>
                <c:pt idx="22">
                  <c:v>49601.544000000002</c:v>
                </c:pt>
                <c:pt idx="23">
                  <c:v>50089.665999999997</c:v>
                </c:pt>
                <c:pt idx="24">
                  <c:v>49221.588000000003</c:v>
                </c:pt>
                <c:pt idx="25">
                  <c:v>50910.04</c:v>
                </c:pt>
                <c:pt idx="26">
                  <c:v>52241.24</c:v>
                </c:pt>
                <c:pt idx="27">
                  <c:v>48688.811000000002</c:v>
                </c:pt>
                <c:pt idx="28">
                  <c:v>46904.643999999993</c:v>
                </c:pt>
                <c:pt idx="29">
                  <c:v>46959.484000000004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9-4EDE-947E-19657EFDD276}"/>
            </c:ext>
          </c:extLst>
        </c:ser>
        <c:ser>
          <c:idx val="1"/>
          <c:order val="1"/>
          <c:tx>
            <c:strRef>
              <c:f>'D regionene'!$B$2</c:f>
              <c:strCache>
                <c:ptCount val="1"/>
                <c:pt idx="0">
                  <c:v>Inn-Trøndelag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4D14-405B-B1A2-2B9875650EFF}"/>
              </c:ext>
            </c:extLst>
          </c:dPt>
          <c:dLbls>
            <c:dLbl>
              <c:idx val="12"/>
              <c:layout>
                <c:manualLayout>
                  <c:x val="-6.4862089714602476E-17"/>
                  <c:y val="-2.09424083769633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14-405B-B1A2-2B9875650EFF}"/>
                </c:ext>
              </c:extLst>
            </c:dLbl>
            <c:dLbl>
              <c:idx val="29"/>
              <c:layout>
                <c:manualLayout>
                  <c:x val="-1.9470371375118429E-16"/>
                  <c:y val="-2.44852531997774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BE-4991-A34D-7376126810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regionene'!$B$2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regionene'!$B$2</c:f>
              <c:numCache>
                <c:formatCode>#,##0</c:formatCode>
                <c:ptCount val="30"/>
                <c:pt idx="0">
                  <c:v>94364</c:v>
                </c:pt>
                <c:pt idx="1">
                  <c:v>93671</c:v>
                </c:pt>
                <c:pt idx="2">
                  <c:v>95081.951000000001</c:v>
                </c:pt>
                <c:pt idx="3">
                  <c:v>95273.475000000006</c:v>
                </c:pt>
                <c:pt idx="4">
                  <c:v>93583.971000000005</c:v>
                </c:pt>
                <c:pt idx="5">
                  <c:v>88677.152000000002</c:v>
                </c:pt>
                <c:pt idx="6">
                  <c:v>86019.899000000005</c:v>
                </c:pt>
                <c:pt idx="7">
                  <c:v>87786.510000000009</c:v>
                </c:pt>
                <c:pt idx="8">
                  <c:v>88407.164000000004</c:v>
                </c:pt>
                <c:pt idx="9">
                  <c:v>88579</c:v>
                </c:pt>
                <c:pt idx="10">
                  <c:v>88643</c:v>
                </c:pt>
                <c:pt idx="11">
                  <c:v>88233</c:v>
                </c:pt>
                <c:pt idx="12">
                  <c:v>93248</c:v>
                </c:pt>
                <c:pt idx="13">
                  <c:v>91043</c:v>
                </c:pt>
                <c:pt idx="14">
                  <c:v>88266</c:v>
                </c:pt>
                <c:pt idx="15">
                  <c:v>88943.932000000001</c:v>
                </c:pt>
                <c:pt idx="16">
                  <c:v>88510.038</c:v>
                </c:pt>
                <c:pt idx="17">
                  <c:v>92736.436000000002</c:v>
                </c:pt>
                <c:pt idx="18">
                  <c:v>90927.776000000013</c:v>
                </c:pt>
                <c:pt idx="19">
                  <c:v>88844.10100000001</c:v>
                </c:pt>
                <c:pt idx="20">
                  <c:v>90322.600999999981</c:v>
                </c:pt>
                <c:pt idx="21">
                  <c:v>89607.737999999998</c:v>
                </c:pt>
                <c:pt idx="22">
                  <c:v>87489.197999999989</c:v>
                </c:pt>
                <c:pt idx="23">
                  <c:v>89697.124000000011</c:v>
                </c:pt>
                <c:pt idx="24">
                  <c:v>88502.714000000007</c:v>
                </c:pt>
                <c:pt idx="25">
                  <c:v>86840.945999999996</c:v>
                </c:pt>
                <c:pt idx="26">
                  <c:v>89481.274000000005</c:v>
                </c:pt>
                <c:pt idx="27">
                  <c:v>84292.636999999988</c:v>
                </c:pt>
                <c:pt idx="28">
                  <c:v>80154.008000000002</c:v>
                </c:pt>
                <c:pt idx="29">
                  <c:v>84441.331000000006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9-4EDE-947E-19657EFDD276}"/>
            </c:ext>
          </c:extLst>
        </c:ser>
        <c:ser>
          <c:idx val="2"/>
          <c:order val="2"/>
          <c:tx>
            <c:strRef>
              <c:f>'D regionene'!$B$2</c:f>
              <c:strCache>
                <c:ptCount val="1"/>
                <c:pt idx="0">
                  <c:v>Namdalsregionen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4D14-405B-B1A2-2B9875650EFF}"/>
              </c:ext>
            </c:extLst>
          </c:dPt>
          <c:dLbls>
            <c:dLbl>
              <c:idx val="15"/>
              <c:layout>
                <c:manualLayout>
                  <c:x val="-0.13537078419603615"/>
                  <c:y val="-4.65386317528339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367467808624075"/>
                      <c:h val="5.2425828970331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D14-405B-B1A2-2B9875650EFF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BE-4991-A34D-7376126810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regionene'!$B$2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regionene'!$B$2</c:f>
              <c:numCache>
                <c:formatCode>#,##0</c:formatCode>
                <c:ptCount val="30"/>
                <c:pt idx="0">
                  <c:v>66287</c:v>
                </c:pt>
                <c:pt idx="1">
                  <c:v>65767</c:v>
                </c:pt>
                <c:pt idx="2">
                  <c:v>67014.656999999992</c:v>
                </c:pt>
                <c:pt idx="3">
                  <c:v>66741.200999999986</c:v>
                </c:pt>
                <c:pt idx="4">
                  <c:v>65657.993000000017</c:v>
                </c:pt>
                <c:pt idx="5">
                  <c:v>63017.425000000003</c:v>
                </c:pt>
                <c:pt idx="6">
                  <c:v>61573.949000000008</c:v>
                </c:pt>
                <c:pt idx="7">
                  <c:v>62097.290000000008</c:v>
                </c:pt>
                <c:pt idx="8">
                  <c:v>64168.399999999994</c:v>
                </c:pt>
                <c:pt idx="9">
                  <c:v>63153</c:v>
                </c:pt>
                <c:pt idx="10">
                  <c:v>62832</c:v>
                </c:pt>
                <c:pt idx="11">
                  <c:v>63068</c:v>
                </c:pt>
                <c:pt idx="12">
                  <c:v>66489</c:v>
                </c:pt>
                <c:pt idx="13">
                  <c:v>65656</c:v>
                </c:pt>
                <c:pt idx="14">
                  <c:v>66219</c:v>
                </c:pt>
                <c:pt idx="15">
                  <c:v>68168.835999999996</c:v>
                </c:pt>
                <c:pt idx="16">
                  <c:v>66779.084000000003</c:v>
                </c:pt>
                <c:pt idx="17">
                  <c:v>69326.983999999997</c:v>
                </c:pt>
                <c:pt idx="18">
                  <c:v>69910.347999999998</c:v>
                </c:pt>
                <c:pt idx="19">
                  <c:v>69585.640000000014</c:v>
                </c:pt>
                <c:pt idx="20">
                  <c:v>72340.896999999997</c:v>
                </c:pt>
                <c:pt idx="21">
                  <c:v>71325.935000000012</c:v>
                </c:pt>
                <c:pt idx="22">
                  <c:v>69646.34599999999</c:v>
                </c:pt>
                <c:pt idx="23">
                  <c:v>71070.543000000005</c:v>
                </c:pt>
                <c:pt idx="24">
                  <c:v>70423.834999999992</c:v>
                </c:pt>
                <c:pt idx="25">
                  <c:v>70787.42300000001</c:v>
                </c:pt>
                <c:pt idx="26">
                  <c:v>70930.184999999998</c:v>
                </c:pt>
                <c:pt idx="27">
                  <c:v>66099.872000000003</c:v>
                </c:pt>
                <c:pt idx="28">
                  <c:v>64085.469999999994</c:v>
                </c:pt>
                <c:pt idx="29">
                  <c:v>62668.591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F9-4EDE-947E-19657EFDD276}"/>
            </c:ext>
          </c:extLst>
        </c:ser>
        <c:ser>
          <c:idx val="3"/>
          <c:order val="3"/>
          <c:tx>
            <c:strRef>
              <c:f>'D regionene'!$B$2</c:f>
              <c:strCache>
                <c:ptCount val="1"/>
                <c:pt idx="0">
                  <c:v>Orkdalsregionen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4D14-405B-B1A2-2B9875650EFF}"/>
              </c:ext>
            </c:extLst>
          </c:dPt>
          <c:dLbls>
            <c:dLbl>
              <c:idx val="21"/>
              <c:layout>
                <c:manualLayout>
                  <c:x val="-0.11502888916624383"/>
                  <c:y val="-3.025024209202564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0926993508516"/>
                      <c:h val="5.2425828970331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D14-405B-B1A2-2B9875650EFF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BE-4991-A34D-7376126810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regionene'!$B$2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regionene'!$B$2</c:f>
              <c:numCache>
                <c:formatCode>#,##0</c:formatCode>
                <c:ptCount val="30"/>
                <c:pt idx="0">
                  <c:v>60563</c:v>
                </c:pt>
                <c:pt idx="1">
                  <c:v>59198</c:v>
                </c:pt>
                <c:pt idx="2">
                  <c:v>59112.063000000002</c:v>
                </c:pt>
                <c:pt idx="3">
                  <c:v>58856.398999999998</c:v>
                </c:pt>
                <c:pt idx="4">
                  <c:v>58269.634000000005</c:v>
                </c:pt>
                <c:pt idx="5">
                  <c:v>54874.058999999994</c:v>
                </c:pt>
                <c:pt idx="6">
                  <c:v>52535.866999999998</c:v>
                </c:pt>
                <c:pt idx="7">
                  <c:v>51710.002999999997</c:v>
                </c:pt>
                <c:pt idx="8">
                  <c:v>52485.845000000001</c:v>
                </c:pt>
                <c:pt idx="9">
                  <c:v>52647</c:v>
                </c:pt>
                <c:pt idx="10">
                  <c:v>52439</c:v>
                </c:pt>
                <c:pt idx="11">
                  <c:v>52382</c:v>
                </c:pt>
                <c:pt idx="12">
                  <c:v>53935</c:v>
                </c:pt>
                <c:pt idx="13">
                  <c:v>53021</c:v>
                </c:pt>
                <c:pt idx="14">
                  <c:v>53039</c:v>
                </c:pt>
                <c:pt idx="15">
                  <c:v>53773.06</c:v>
                </c:pt>
                <c:pt idx="16">
                  <c:v>52645.387000000002</c:v>
                </c:pt>
                <c:pt idx="17">
                  <c:v>54492.673000000003</c:v>
                </c:pt>
                <c:pt idx="18">
                  <c:v>54077.733999999997</c:v>
                </c:pt>
                <c:pt idx="19">
                  <c:v>53364.748999999996</c:v>
                </c:pt>
                <c:pt idx="20">
                  <c:v>54753.369000000006</c:v>
                </c:pt>
                <c:pt idx="21">
                  <c:v>55784.847999999998</c:v>
                </c:pt>
                <c:pt idx="22">
                  <c:v>55366.054999999993</c:v>
                </c:pt>
                <c:pt idx="23">
                  <c:v>56455.256999999998</c:v>
                </c:pt>
                <c:pt idx="24">
                  <c:v>54066.922999999995</c:v>
                </c:pt>
                <c:pt idx="25">
                  <c:v>52944.629000000001</c:v>
                </c:pt>
                <c:pt idx="26">
                  <c:v>55181.107999999993</c:v>
                </c:pt>
                <c:pt idx="27">
                  <c:v>53203.159999999996</c:v>
                </c:pt>
                <c:pt idx="28">
                  <c:v>51442.02</c:v>
                </c:pt>
                <c:pt idx="29">
                  <c:v>53226.237999999998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F9-4EDE-947E-19657EFDD276}"/>
            </c:ext>
          </c:extLst>
        </c:ser>
        <c:ser>
          <c:idx val="4"/>
          <c:order val="4"/>
          <c:tx>
            <c:strRef>
              <c:f>'D regionene'!$B$2</c:f>
              <c:strCache>
                <c:ptCount val="1"/>
                <c:pt idx="0">
                  <c:v>Trondheim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4D14-405B-B1A2-2B9875650EFF}"/>
              </c:ext>
            </c:extLst>
          </c:dPt>
          <c:dLbls>
            <c:dLbl>
              <c:idx val="21"/>
              <c:layout>
                <c:manualLayout>
                  <c:x val="1.7715455144700885E-2"/>
                  <c:y val="-2.76201367984260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14-405B-B1A2-2B9875650EFF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BE-4991-A34D-7376126810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5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regionene'!$B$2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regionene'!$B$2</c:f>
              <c:numCache>
                <c:formatCode>#,##0</c:formatCode>
                <c:ptCount val="30"/>
                <c:pt idx="0">
                  <c:v>8663</c:v>
                </c:pt>
                <c:pt idx="1">
                  <c:v>8402</c:v>
                </c:pt>
                <c:pt idx="2">
                  <c:v>8327.3640000000014</c:v>
                </c:pt>
                <c:pt idx="3">
                  <c:v>8071.4409999999998</c:v>
                </c:pt>
                <c:pt idx="4">
                  <c:v>8003.652</c:v>
                </c:pt>
                <c:pt idx="5">
                  <c:v>7485.0139999999992</c:v>
                </c:pt>
                <c:pt idx="6">
                  <c:v>6965.2870000000003</c:v>
                </c:pt>
                <c:pt idx="7">
                  <c:v>6590.7820000000002</c:v>
                </c:pt>
                <c:pt idx="8">
                  <c:v>6361.7939999999999</c:v>
                </c:pt>
                <c:pt idx="9">
                  <c:v>6308</c:v>
                </c:pt>
                <c:pt idx="10">
                  <c:v>6105</c:v>
                </c:pt>
                <c:pt idx="11">
                  <c:v>5640</c:v>
                </c:pt>
                <c:pt idx="12">
                  <c:v>5796</c:v>
                </c:pt>
                <c:pt idx="13">
                  <c:v>5515</c:v>
                </c:pt>
                <c:pt idx="14">
                  <c:v>5445</c:v>
                </c:pt>
                <c:pt idx="15">
                  <c:v>5626.6409999999996</c:v>
                </c:pt>
                <c:pt idx="16">
                  <c:v>5602.0849999999991</c:v>
                </c:pt>
                <c:pt idx="17">
                  <c:v>5616.8870000000006</c:v>
                </c:pt>
                <c:pt idx="18">
                  <c:v>5747.9369999999999</c:v>
                </c:pt>
                <c:pt idx="19">
                  <c:v>5497.5049999999992</c:v>
                </c:pt>
                <c:pt idx="20">
                  <c:v>5531.37</c:v>
                </c:pt>
                <c:pt idx="21">
                  <c:v>5503.1949999999997</c:v>
                </c:pt>
                <c:pt idx="22">
                  <c:v>4924.7280000000001</c:v>
                </c:pt>
                <c:pt idx="23">
                  <c:v>4605.3389999999999</c:v>
                </c:pt>
                <c:pt idx="24">
                  <c:v>4333.0590000000002</c:v>
                </c:pt>
                <c:pt idx="25">
                  <c:v>4166.2809999999999</c:v>
                </c:pt>
                <c:pt idx="26">
                  <c:v>4105.4089999999997</c:v>
                </c:pt>
                <c:pt idx="27">
                  <c:v>3670.0120000000002</c:v>
                </c:pt>
                <c:pt idx="28">
                  <c:v>3103.828</c:v>
                </c:pt>
                <c:pt idx="29">
                  <c:v>2753.4540000000002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F9-4EDE-947E-19657EFDD276}"/>
            </c:ext>
          </c:extLst>
        </c:ser>
        <c:ser>
          <c:idx val="5"/>
          <c:order val="5"/>
          <c:tx>
            <c:strRef>
              <c:f>'D regionene'!$B$2</c:f>
              <c:strCache>
                <c:ptCount val="1"/>
                <c:pt idx="0">
                  <c:v>Trøndelag Sør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4D14-405B-B1A2-2B9875650EFF}"/>
              </c:ext>
            </c:extLst>
          </c:dPt>
          <c:dLbls>
            <c:dLbl>
              <c:idx val="20"/>
              <c:layout>
                <c:manualLayout>
                  <c:x val="-7.0759460734906771E-2"/>
                  <c:y val="3.723094822571262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14-405B-B1A2-2B9875650EFF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BE-4991-A34D-7376126810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6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regionene'!$B$2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regionene'!$B$2</c:f>
              <c:numCache>
                <c:formatCode>#,##0</c:formatCode>
                <c:ptCount val="30"/>
                <c:pt idx="0">
                  <c:v>52577</c:v>
                </c:pt>
                <c:pt idx="1">
                  <c:v>51349</c:v>
                </c:pt>
                <c:pt idx="2">
                  <c:v>50884.002</c:v>
                </c:pt>
                <c:pt idx="3">
                  <c:v>50631.902999999991</c:v>
                </c:pt>
                <c:pt idx="4">
                  <c:v>50023.146999999997</c:v>
                </c:pt>
                <c:pt idx="5">
                  <c:v>48017.985000000001</c:v>
                </c:pt>
                <c:pt idx="6">
                  <c:v>46561.862000000001</c:v>
                </c:pt>
                <c:pt idx="7">
                  <c:v>46878.381000000001</c:v>
                </c:pt>
                <c:pt idx="8">
                  <c:v>47438.791999999994</c:v>
                </c:pt>
                <c:pt idx="9">
                  <c:v>47245</c:v>
                </c:pt>
                <c:pt idx="10">
                  <c:v>47202</c:v>
                </c:pt>
                <c:pt idx="11">
                  <c:v>46709</c:v>
                </c:pt>
                <c:pt idx="12">
                  <c:v>48108</c:v>
                </c:pt>
                <c:pt idx="13">
                  <c:v>47215</c:v>
                </c:pt>
                <c:pt idx="14">
                  <c:v>45475</c:v>
                </c:pt>
                <c:pt idx="15">
                  <c:v>45841.944000000003</c:v>
                </c:pt>
                <c:pt idx="16">
                  <c:v>44996.67</c:v>
                </c:pt>
                <c:pt idx="17">
                  <c:v>45543.509000000005</c:v>
                </c:pt>
                <c:pt idx="18">
                  <c:v>45597.033000000003</c:v>
                </c:pt>
                <c:pt idx="19">
                  <c:v>45375.591</c:v>
                </c:pt>
                <c:pt idx="20">
                  <c:v>46036.993000000002</c:v>
                </c:pt>
                <c:pt idx="21">
                  <c:v>45591.779000000002</c:v>
                </c:pt>
                <c:pt idx="22">
                  <c:v>45799.652999999998</c:v>
                </c:pt>
                <c:pt idx="23">
                  <c:v>46138.954000000005</c:v>
                </c:pt>
                <c:pt idx="24">
                  <c:v>45299.701000000001</c:v>
                </c:pt>
                <c:pt idx="25">
                  <c:v>45085.558999999994</c:v>
                </c:pt>
                <c:pt idx="26">
                  <c:v>44944.642</c:v>
                </c:pt>
                <c:pt idx="27">
                  <c:v>42927.293000000005</c:v>
                </c:pt>
                <c:pt idx="28">
                  <c:v>39835.303999999996</c:v>
                </c:pt>
                <c:pt idx="29">
                  <c:v>39843.412000000004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F9-4EDE-947E-19657EFDD276}"/>
            </c:ext>
          </c:extLst>
        </c:ser>
        <c:ser>
          <c:idx val="6"/>
          <c:order val="6"/>
          <c:tx>
            <c:strRef>
              <c:f>'D regionene'!$B$2</c:f>
              <c:strCache>
                <c:ptCount val="1"/>
                <c:pt idx="0">
                  <c:v>Værnesregionen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4D14-405B-B1A2-2B9875650EFF}"/>
              </c:ext>
            </c:extLst>
          </c:dPt>
          <c:dLbls>
            <c:dLbl>
              <c:idx val="20"/>
              <c:layout>
                <c:manualLayout>
                  <c:x val="-0.10393838455236061"/>
                  <c:y val="-5.261051884374227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08138508022841"/>
                      <c:h val="5.2425828970331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D14-405B-B1A2-2B9875650EFF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BE-4991-A34D-7376126810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 regionene'!$B$2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regionene'!$B$2</c:f>
              <c:numCache>
                <c:formatCode>#,##0</c:formatCode>
                <c:ptCount val="30"/>
                <c:pt idx="0">
                  <c:v>26891</c:v>
                </c:pt>
                <c:pt idx="1">
                  <c:v>26318</c:v>
                </c:pt>
                <c:pt idx="2">
                  <c:v>26539.162</c:v>
                </c:pt>
                <c:pt idx="3">
                  <c:v>26324.716</c:v>
                </c:pt>
                <c:pt idx="4">
                  <c:v>25806.304</c:v>
                </c:pt>
                <c:pt idx="5">
                  <c:v>24197.26</c:v>
                </c:pt>
                <c:pt idx="6">
                  <c:v>23255.205000000002</c:v>
                </c:pt>
                <c:pt idx="7">
                  <c:v>23024.371000000003</c:v>
                </c:pt>
                <c:pt idx="8">
                  <c:v>22752.03</c:v>
                </c:pt>
                <c:pt idx="9">
                  <c:v>22869</c:v>
                </c:pt>
                <c:pt idx="10">
                  <c:v>22251</c:v>
                </c:pt>
                <c:pt idx="11">
                  <c:v>21729</c:v>
                </c:pt>
                <c:pt idx="12">
                  <c:v>22586</c:v>
                </c:pt>
                <c:pt idx="13">
                  <c:v>21984</c:v>
                </c:pt>
                <c:pt idx="14">
                  <c:v>21228</c:v>
                </c:pt>
                <c:pt idx="15">
                  <c:v>21486.275999999998</c:v>
                </c:pt>
                <c:pt idx="16">
                  <c:v>21127.331999999999</c:v>
                </c:pt>
                <c:pt idx="17">
                  <c:v>22211.614000000005</c:v>
                </c:pt>
                <c:pt idx="18">
                  <c:v>20850.498000000003</c:v>
                </c:pt>
                <c:pt idx="19">
                  <c:v>20429.196</c:v>
                </c:pt>
                <c:pt idx="20">
                  <c:v>20794.169999999998</c:v>
                </c:pt>
                <c:pt idx="21">
                  <c:v>21108.871000000003</c:v>
                </c:pt>
                <c:pt idx="22">
                  <c:v>21011.857</c:v>
                </c:pt>
                <c:pt idx="23">
                  <c:v>21160.037</c:v>
                </c:pt>
                <c:pt idx="24">
                  <c:v>21414.219000000001</c:v>
                </c:pt>
                <c:pt idx="25">
                  <c:v>21877.936000000002</c:v>
                </c:pt>
                <c:pt idx="26">
                  <c:v>22128.682000000001</c:v>
                </c:pt>
                <c:pt idx="27">
                  <c:v>20730.384000000002</c:v>
                </c:pt>
                <c:pt idx="28">
                  <c:v>20270.437000000002</c:v>
                </c:pt>
                <c:pt idx="29">
                  <c:v>21376.263999999999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DF9-4EDE-947E-19657EFDD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4171120"/>
        <c:axId val="973444575"/>
      </c:lineChart>
      <c:catAx>
        <c:axId val="50417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73444575"/>
        <c:crosses val="autoZero"/>
        <c:auto val="1"/>
        <c:lblAlgn val="ctr"/>
        <c:lblOffset val="100"/>
        <c:tickLblSkip val="7"/>
        <c:noMultiLvlLbl val="0"/>
      </c:catAx>
      <c:valAx>
        <c:axId val="973444575"/>
        <c:scaling>
          <c:orientation val="minMax"/>
          <c:max val="1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tusen liter</a:t>
                </a:r>
              </a:p>
            </c:rich>
          </c:tx>
          <c:layout>
            <c:manualLayout>
              <c:xMode val="edge"/>
              <c:yMode val="edge"/>
              <c:x val="9.4990517297756823E-3"/>
              <c:y val="0.41479283297680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0417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/>
      </a:pPr>
      <a:endParaRPr lang="nb-NO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[Melkeleveranser_Trøndelag_1995_2024.xlsx]D regionene!Pivottabell24</c:name>
    <c:fmtId val="9"/>
  </c:pivotSource>
  <c:chart>
    <c:title>
      <c:tx>
        <c:strRef>
          <c:f>'D regionene'!$B$3</c:f>
          <c:strCache>
            <c:ptCount val="1"/>
            <c:pt idx="0">
              <c:v>Gjennomsnittlig levert melkemengde per leverandør regionvis i Trøndelag 1995 - 2024 i tusen liter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0886986828000428"/>
          <c:y val="0.11203094777562862"/>
          <c:w val="0.85698848297759711"/>
          <c:h val="0.74394919203764898"/>
        </c:manualLayout>
      </c:layout>
      <c:lineChart>
        <c:grouping val="standard"/>
        <c:varyColors val="0"/>
        <c:ser>
          <c:idx val="0"/>
          <c:order val="0"/>
          <c:tx>
            <c:strRef>
              <c:f>'D regionene'!$B$3</c:f>
              <c:strCache>
                <c:ptCount val="1"/>
                <c:pt idx="0">
                  <c:v>Fosenregionen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 regionene'!$B$3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regionene'!$B$3</c:f>
              <c:numCache>
                <c:formatCode>0</c:formatCode>
                <c:ptCount val="30"/>
                <c:pt idx="0">
                  <c:v>68.512541828201677</c:v>
                </c:pt>
                <c:pt idx="1">
                  <c:v>67.212945043618632</c:v>
                </c:pt>
                <c:pt idx="2">
                  <c:v>67.362116435191069</c:v>
                </c:pt>
                <c:pt idx="3">
                  <c:v>70.196922856069676</c:v>
                </c:pt>
                <c:pt idx="4">
                  <c:v>74.120297255351318</c:v>
                </c:pt>
                <c:pt idx="5">
                  <c:v>71.291725185033769</c:v>
                </c:pt>
                <c:pt idx="6">
                  <c:v>76.657264178001</c:v>
                </c:pt>
                <c:pt idx="7">
                  <c:v>82.279234948974846</c:v>
                </c:pt>
                <c:pt idx="8">
                  <c:v>87.682805681565696</c:v>
                </c:pt>
                <c:pt idx="9">
                  <c:v>92.997075925476267</c:v>
                </c:pt>
                <c:pt idx="10">
                  <c:v>97.591670154602767</c:v>
                </c:pt>
                <c:pt idx="11">
                  <c:v>103.58917673692525</c:v>
                </c:pt>
                <c:pt idx="12">
                  <c:v>119.60247066109899</c:v>
                </c:pt>
                <c:pt idx="13">
                  <c:v>127.13743178708927</c:v>
                </c:pt>
                <c:pt idx="14">
                  <c:v>136.64731112973047</c:v>
                </c:pt>
                <c:pt idx="15">
                  <c:v>156.7592668989904</c:v>
                </c:pt>
                <c:pt idx="16">
                  <c:v>159.64247575973408</c:v>
                </c:pt>
                <c:pt idx="17">
                  <c:v>178.36961343383663</c:v>
                </c:pt>
                <c:pt idx="18">
                  <c:v>185.47150471370423</c:v>
                </c:pt>
                <c:pt idx="19">
                  <c:v>198.50758503920935</c:v>
                </c:pt>
                <c:pt idx="20">
                  <c:v>211.2160916776632</c:v>
                </c:pt>
                <c:pt idx="21">
                  <c:v>218.99850935265576</c:v>
                </c:pt>
                <c:pt idx="22">
                  <c:v>216.41624060056546</c:v>
                </c:pt>
                <c:pt idx="23">
                  <c:v>236.67767054375199</c:v>
                </c:pt>
                <c:pt idx="24">
                  <c:v>245.77209958654799</c:v>
                </c:pt>
                <c:pt idx="25">
                  <c:v>264.36766645606394</c:v>
                </c:pt>
                <c:pt idx="26">
                  <c:v>275.94736758074754</c:v>
                </c:pt>
                <c:pt idx="27">
                  <c:v>271.95332132318038</c:v>
                </c:pt>
                <c:pt idx="28">
                  <c:v>278.18080088823456</c:v>
                </c:pt>
                <c:pt idx="29">
                  <c:v>293.56951463414634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A-4D65-9F92-2B843781D44D}"/>
            </c:ext>
          </c:extLst>
        </c:ser>
        <c:ser>
          <c:idx val="1"/>
          <c:order val="1"/>
          <c:tx>
            <c:strRef>
              <c:f>'D regionene'!$B$3</c:f>
              <c:strCache>
                <c:ptCount val="1"/>
                <c:pt idx="0">
                  <c:v>Inn-Trøndelag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 regionene'!$B$3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regionene'!$B$3</c:f>
              <c:numCache>
                <c:formatCode>0</c:formatCode>
                <c:ptCount val="30"/>
                <c:pt idx="0">
                  <c:v>79.997674731788408</c:v>
                </c:pt>
                <c:pt idx="1">
                  <c:v>79.551784000698518</c:v>
                </c:pt>
                <c:pt idx="2">
                  <c:v>81.242949569251891</c:v>
                </c:pt>
                <c:pt idx="3">
                  <c:v>82.436446135873453</c:v>
                </c:pt>
                <c:pt idx="4">
                  <c:v>83.547217771936104</c:v>
                </c:pt>
                <c:pt idx="5">
                  <c:v>82.347662543159203</c:v>
                </c:pt>
                <c:pt idx="6">
                  <c:v>86.39888747513784</c:v>
                </c:pt>
                <c:pt idx="7">
                  <c:v>94.244196695576861</c:v>
                </c:pt>
                <c:pt idx="8">
                  <c:v>101.22646038924135</c:v>
                </c:pt>
                <c:pt idx="9">
                  <c:v>104.85680865335334</c:v>
                </c:pt>
                <c:pt idx="10">
                  <c:v>109.15817852541591</c:v>
                </c:pt>
                <c:pt idx="11">
                  <c:v>116.67556456023222</c:v>
                </c:pt>
                <c:pt idx="12">
                  <c:v>133.15470686913588</c:v>
                </c:pt>
                <c:pt idx="13">
                  <c:v>138.40223389714885</c:v>
                </c:pt>
                <c:pt idx="14">
                  <c:v>147.40867753520192</c:v>
                </c:pt>
                <c:pt idx="15">
                  <c:v>159.40875771583021</c:v>
                </c:pt>
                <c:pt idx="16">
                  <c:v>161.47648900879625</c:v>
                </c:pt>
                <c:pt idx="17">
                  <c:v>176.59371341060847</c:v>
                </c:pt>
                <c:pt idx="18">
                  <c:v>179.19205585516178</c:v>
                </c:pt>
                <c:pt idx="19">
                  <c:v>184.87165013468959</c:v>
                </c:pt>
                <c:pt idx="20">
                  <c:v>207.03915723745391</c:v>
                </c:pt>
                <c:pt idx="21">
                  <c:v>210.88018200913766</c:v>
                </c:pt>
                <c:pt idx="22">
                  <c:v>210.78571271984157</c:v>
                </c:pt>
                <c:pt idx="23">
                  <c:v>221.5969254485141</c:v>
                </c:pt>
                <c:pt idx="24">
                  <c:v>231.14925649217895</c:v>
                </c:pt>
                <c:pt idx="25">
                  <c:v>242.12489841486908</c:v>
                </c:pt>
                <c:pt idx="26">
                  <c:v>260.79002193919621</c:v>
                </c:pt>
                <c:pt idx="27">
                  <c:v>253.87623489344651</c:v>
                </c:pt>
                <c:pt idx="28">
                  <c:v>258.22281303932567</c:v>
                </c:pt>
                <c:pt idx="29">
                  <c:v>293.78713118990026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A-4D65-9F92-2B843781D44D}"/>
            </c:ext>
          </c:extLst>
        </c:ser>
        <c:ser>
          <c:idx val="2"/>
          <c:order val="2"/>
          <c:tx>
            <c:strRef>
              <c:f>'D regionene'!$B$3</c:f>
              <c:strCache>
                <c:ptCount val="1"/>
                <c:pt idx="0">
                  <c:v>Namdalsregionen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'D regionene'!$B$3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regionene'!$B$3</c:f>
              <c:numCache>
                <c:formatCode>0</c:formatCode>
                <c:ptCount val="30"/>
                <c:pt idx="0">
                  <c:v>70.831162358794217</c:v>
                </c:pt>
                <c:pt idx="1">
                  <c:v>70.97826086815698</c:v>
                </c:pt>
                <c:pt idx="2">
                  <c:v>74.431509292861847</c:v>
                </c:pt>
                <c:pt idx="3">
                  <c:v>75.496704796402113</c:v>
                </c:pt>
                <c:pt idx="4">
                  <c:v>76.860068531291489</c:v>
                </c:pt>
                <c:pt idx="5">
                  <c:v>76.788215934376609</c:v>
                </c:pt>
                <c:pt idx="6">
                  <c:v>81.73370006021068</c:v>
                </c:pt>
                <c:pt idx="7">
                  <c:v>88.015121136779015</c:v>
                </c:pt>
                <c:pt idx="8">
                  <c:v>94.983797426384783</c:v>
                </c:pt>
                <c:pt idx="9">
                  <c:v>97.640099209575951</c:v>
                </c:pt>
                <c:pt idx="10">
                  <c:v>102.82555813926403</c:v>
                </c:pt>
                <c:pt idx="11">
                  <c:v>109.00432183205612</c:v>
                </c:pt>
                <c:pt idx="12">
                  <c:v>119.9291376697588</c:v>
                </c:pt>
                <c:pt idx="13">
                  <c:v>124.91134119745882</c:v>
                </c:pt>
                <c:pt idx="14">
                  <c:v>133.50277655981998</c:v>
                </c:pt>
                <c:pt idx="15">
                  <c:v>144.07873505037469</c:v>
                </c:pt>
                <c:pt idx="16">
                  <c:v>141.60209040186615</c:v>
                </c:pt>
                <c:pt idx="17">
                  <c:v>157.05171810014676</c:v>
                </c:pt>
                <c:pt idx="18">
                  <c:v>165.64339297859362</c:v>
                </c:pt>
                <c:pt idx="19">
                  <c:v>172.37766026367299</c:v>
                </c:pt>
                <c:pt idx="20">
                  <c:v>189.59782164791179</c:v>
                </c:pt>
                <c:pt idx="21">
                  <c:v>195.88381171833169</c:v>
                </c:pt>
                <c:pt idx="22">
                  <c:v>203.71027800403004</c:v>
                </c:pt>
                <c:pt idx="23">
                  <c:v>207.4499419395197</c:v>
                </c:pt>
                <c:pt idx="24">
                  <c:v>215.80231767536807</c:v>
                </c:pt>
                <c:pt idx="25">
                  <c:v>229.14340920581299</c:v>
                </c:pt>
                <c:pt idx="26">
                  <c:v>250.15161809208698</c:v>
                </c:pt>
                <c:pt idx="27">
                  <c:v>236.98803148163219</c:v>
                </c:pt>
                <c:pt idx="28">
                  <c:v>240.45592808910965</c:v>
                </c:pt>
                <c:pt idx="29">
                  <c:v>262.12871243873576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CA-4D65-9F92-2B843781D44D}"/>
            </c:ext>
          </c:extLst>
        </c:ser>
        <c:ser>
          <c:idx val="3"/>
          <c:order val="3"/>
          <c:tx>
            <c:strRef>
              <c:f>'D regionene'!$B$3</c:f>
              <c:strCache>
                <c:ptCount val="1"/>
                <c:pt idx="0">
                  <c:v>Orkdalsregionen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'D regionene'!$B$3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regionene'!$B$3</c:f>
              <c:numCache>
                <c:formatCode>0</c:formatCode>
                <c:ptCount val="30"/>
                <c:pt idx="0">
                  <c:v>64.650063341541696</c:v>
                </c:pt>
                <c:pt idx="1">
                  <c:v>63.028022741394011</c:v>
                </c:pt>
                <c:pt idx="2">
                  <c:v>62.837040471244457</c:v>
                </c:pt>
                <c:pt idx="3">
                  <c:v>65.968500086200294</c:v>
                </c:pt>
                <c:pt idx="4">
                  <c:v>68.516919694304519</c:v>
                </c:pt>
                <c:pt idx="5">
                  <c:v>67.160027745753737</c:v>
                </c:pt>
                <c:pt idx="6">
                  <c:v>71.597326653103607</c:v>
                </c:pt>
                <c:pt idx="7">
                  <c:v>75.006124626791717</c:v>
                </c:pt>
                <c:pt idx="8">
                  <c:v>80.371369319145558</c:v>
                </c:pt>
                <c:pt idx="9">
                  <c:v>83.977144412117852</c:v>
                </c:pt>
                <c:pt idx="10">
                  <c:v>86.81457514778856</c:v>
                </c:pt>
                <c:pt idx="11">
                  <c:v>93.642196737162109</c:v>
                </c:pt>
                <c:pt idx="12">
                  <c:v>98.083208700462151</c:v>
                </c:pt>
                <c:pt idx="13">
                  <c:v>106.34735823298082</c:v>
                </c:pt>
                <c:pt idx="14">
                  <c:v>115.11929102344197</c:v>
                </c:pt>
                <c:pt idx="15">
                  <c:v>126.36027145607731</c:v>
                </c:pt>
                <c:pt idx="16">
                  <c:v>126.98683618780046</c:v>
                </c:pt>
                <c:pt idx="17">
                  <c:v>140.74173793110211</c:v>
                </c:pt>
                <c:pt idx="18">
                  <c:v>155.0670889363673</c:v>
                </c:pt>
                <c:pt idx="19">
                  <c:v>160.92219366535659</c:v>
                </c:pt>
                <c:pt idx="20">
                  <c:v>171.02128125845715</c:v>
                </c:pt>
                <c:pt idx="21">
                  <c:v>182.0835039832167</c:v>
                </c:pt>
                <c:pt idx="22">
                  <c:v>185.8867864977457</c:v>
                </c:pt>
                <c:pt idx="23">
                  <c:v>201.22910459243599</c:v>
                </c:pt>
                <c:pt idx="24">
                  <c:v>195.66559316545454</c:v>
                </c:pt>
                <c:pt idx="25">
                  <c:v>212.52977377867549</c:v>
                </c:pt>
                <c:pt idx="26">
                  <c:v>228.42403121774589</c:v>
                </c:pt>
                <c:pt idx="27">
                  <c:v>216.14488788232711</c:v>
                </c:pt>
                <c:pt idx="28">
                  <c:v>210.29346140546807</c:v>
                </c:pt>
                <c:pt idx="29">
                  <c:v>228.62925640110373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CA-4D65-9F92-2B843781D44D}"/>
            </c:ext>
          </c:extLst>
        </c:ser>
        <c:ser>
          <c:idx val="4"/>
          <c:order val="4"/>
          <c:tx>
            <c:strRef>
              <c:f>'D regionene'!$B$3</c:f>
              <c:strCache>
                <c:ptCount val="1"/>
                <c:pt idx="0">
                  <c:v>Trondheim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'D regionene'!$B$3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regionene'!$B$3</c:f>
              <c:numCache>
                <c:formatCode>0</c:formatCode>
                <c:ptCount val="30"/>
                <c:pt idx="0">
                  <c:v>78.75454545454545</c:v>
                </c:pt>
                <c:pt idx="1">
                  <c:v>77.796296296296291</c:v>
                </c:pt>
                <c:pt idx="2">
                  <c:v>77.825831775700948</c:v>
                </c:pt>
                <c:pt idx="3">
                  <c:v>78.363504854368927</c:v>
                </c:pt>
                <c:pt idx="4">
                  <c:v>79.244079207920791</c:v>
                </c:pt>
                <c:pt idx="5">
                  <c:v>77.96889583333332</c:v>
                </c:pt>
                <c:pt idx="6">
                  <c:v>80.991709302325589</c:v>
                </c:pt>
                <c:pt idx="7">
                  <c:v>85.594571428571427</c:v>
                </c:pt>
                <c:pt idx="8">
                  <c:v>88.358249999999998</c:v>
                </c:pt>
                <c:pt idx="9">
                  <c:v>94.149253731343279</c:v>
                </c:pt>
                <c:pt idx="10">
                  <c:v>95.390625</c:v>
                </c:pt>
                <c:pt idx="11">
                  <c:v>104.44444444444444</c:v>
                </c:pt>
                <c:pt idx="12">
                  <c:v>115.92</c:v>
                </c:pt>
                <c:pt idx="13">
                  <c:v>122.55555555555556</c:v>
                </c:pt>
                <c:pt idx="14">
                  <c:v>129.64285714285714</c:v>
                </c:pt>
                <c:pt idx="15">
                  <c:v>140.66602499999999</c:v>
                </c:pt>
                <c:pt idx="16">
                  <c:v>136.63621951219511</c:v>
                </c:pt>
                <c:pt idx="17">
                  <c:v>140.42217500000001</c:v>
                </c:pt>
                <c:pt idx="18">
                  <c:v>151.26149999999998</c:v>
                </c:pt>
                <c:pt idx="19">
                  <c:v>152.70847222222221</c:v>
                </c:pt>
                <c:pt idx="20">
                  <c:v>167.61727272727273</c:v>
                </c:pt>
                <c:pt idx="21">
                  <c:v>171.97484374999999</c:v>
                </c:pt>
                <c:pt idx="22">
                  <c:v>144.8449411764706</c:v>
                </c:pt>
                <c:pt idx="23">
                  <c:v>158.80479310344828</c:v>
                </c:pt>
                <c:pt idx="24">
                  <c:v>149.41582758620692</c:v>
                </c:pt>
                <c:pt idx="25">
                  <c:v>166.65124</c:v>
                </c:pt>
                <c:pt idx="26">
                  <c:v>171.05870833333333</c:v>
                </c:pt>
                <c:pt idx="27">
                  <c:v>174.76247619047621</c:v>
                </c:pt>
                <c:pt idx="28">
                  <c:v>172.43488888888888</c:v>
                </c:pt>
                <c:pt idx="29">
                  <c:v>183.56360000000001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CA-4D65-9F92-2B843781D44D}"/>
            </c:ext>
          </c:extLst>
        </c:ser>
        <c:ser>
          <c:idx val="5"/>
          <c:order val="5"/>
          <c:tx>
            <c:strRef>
              <c:f>'D regionene'!$B$3</c:f>
              <c:strCache>
                <c:ptCount val="1"/>
                <c:pt idx="0">
                  <c:v>Trøndelag Sør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'D regionene'!$B$3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regionene'!$B$3</c:f>
              <c:numCache>
                <c:formatCode>0</c:formatCode>
                <c:ptCount val="30"/>
                <c:pt idx="0">
                  <c:v>66.784971895493115</c:v>
                </c:pt>
                <c:pt idx="1">
                  <c:v>66.086634682020247</c:v>
                </c:pt>
                <c:pt idx="2">
                  <c:v>65.809369783381541</c:v>
                </c:pt>
                <c:pt idx="3">
                  <c:v>67.280913719235159</c:v>
                </c:pt>
                <c:pt idx="4">
                  <c:v>69.275556492481286</c:v>
                </c:pt>
                <c:pt idx="5">
                  <c:v>68.53417421387671</c:v>
                </c:pt>
                <c:pt idx="6">
                  <c:v>72.843611205796989</c:v>
                </c:pt>
                <c:pt idx="7">
                  <c:v>76.924026666556372</c:v>
                </c:pt>
                <c:pt idx="8">
                  <c:v>81.514492761931024</c:v>
                </c:pt>
                <c:pt idx="9">
                  <c:v>84.408379505209794</c:v>
                </c:pt>
                <c:pt idx="10">
                  <c:v>87.893806505595137</c:v>
                </c:pt>
                <c:pt idx="11">
                  <c:v>93.517163936844511</c:v>
                </c:pt>
                <c:pt idx="12">
                  <c:v>100.43716075879085</c:v>
                </c:pt>
                <c:pt idx="13">
                  <c:v>103.31434698941337</c:v>
                </c:pt>
                <c:pt idx="14">
                  <c:v>108.70618107203757</c:v>
                </c:pt>
                <c:pt idx="15">
                  <c:v>116.059214851825</c:v>
                </c:pt>
                <c:pt idx="16">
                  <c:v>117.5000464946482</c:v>
                </c:pt>
                <c:pt idx="17">
                  <c:v>126.22771094250281</c:v>
                </c:pt>
                <c:pt idx="18">
                  <c:v>129.36756103479854</c:v>
                </c:pt>
                <c:pt idx="19">
                  <c:v>137.57679942220514</c:v>
                </c:pt>
                <c:pt idx="20">
                  <c:v>144.12152920863386</c:v>
                </c:pt>
                <c:pt idx="21">
                  <c:v>145.85852110011737</c:v>
                </c:pt>
                <c:pt idx="22">
                  <c:v>145.95080562566633</c:v>
                </c:pt>
                <c:pt idx="23">
                  <c:v>158.21144281237034</c:v>
                </c:pt>
                <c:pt idx="24">
                  <c:v>163.52043439833116</c:v>
                </c:pt>
                <c:pt idx="25">
                  <c:v>171.03704085232576</c:v>
                </c:pt>
                <c:pt idx="26">
                  <c:v>175.8882955494297</c:v>
                </c:pt>
                <c:pt idx="27">
                  <c:v>175.52382296810586</c:v>
                </c:pt>
                <c:pt idx="28">
                  <c:v>169.09517703076432</c:v>
                </c:pt>
                <c:pt idx="29">
                  <c:v>185.14479907795456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CA-4D65-9F92-2B843781D44D}"/>
            </c:ext>
          </c:extLst>
        </c:ser>
        <c:ser>
          <c:idx val="6"/>
          <c:order val="6"/>
          <c:tx>
            <c:strRef>
              <c:f>'D regionene'!$B$3</c:f>
              <c:strCache>
                <c:ptCount val="1"/>
                <c:pt idx="0">
                  <c:v>Værnesregionen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 regionene'!$B$3</c:f>
              <c:strCach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'D regionene'!$B$3</c:f>
              <c:numCache>
                <c:formatCode>0</c:formatCode>
                <c:ptCount val="30"/>
                <c:pt idx="0">
                  <c:v>64.346620327423906</c:v>
                </c:pt>
                <c:pt idx="1">
                  <c:v>63.995070631528961</c:v>
                </c:pt>
                <c:pt idx="2">
                  <c:v>64.355549510611766</c:v>
                </c:pt>
                <c:pt idx="3">
                  <c:v>66.07247710863696</c:v>
                </c:pt>
                <c:pt idx="4">
                  <c:v>66.276667569395954</c:v>
                </c:pt>
                <c:pt idx="5">
                  <c:v>65.672385626095021</c:v>
                </c:pt>
                <c:pt idx="6">
                  <c:v>70.643515088437269</c:v>
                </c:pt>
                <c:pt idx="7">
                  <c:v>74.908180765160907</c:v>
                </c:pt>
                <c:pt idx="8">
                  <c:v>80.34330089070717</c:v>
                </c:pt>
                <c:pt idx="9">
                  <c:v>84.808066006754885</c:v>
                </c:pt>
                <c:pt idx="10">
                  <c:v>85.401252074904036</c:v>
                </c:pt>
                <c:pt idx="11">
                  <c:v>93.990762830672892</c:v>
                </c:pt>
                <c:pt idx="12">
                  <c:v>111.16830035072417</c:v>
                </c:pt>
                <c:pt idx="13">
                  <c:v>121.44715583961511</c:v>
                </c:pt>
                <c:pt idx="14">
                  <c:v>138.78786058786059</c:v>
                </c:pt>
                <c:pt idx="15">
                  <c:v>148.97791166666667</c:v>
                </c:pt>
                <c:pt idx="16">
                  <c:v>143.33538522913662</c:v>
                </c:pt>
                <c:pt idx="17">
                  <c:v>155.86818058890225</c:v>
                </c:pt>
                <c:pt idx="18">
                  <c:v>152.86728228663446</c:v>
                </c:pt>
                <c:pt idx="19">
                  <c:v>154.37325676141256</c:v>
                </c:pt>
                <c:pt idx="20">
                  <c:v>181.73015332877335</c:v>
                </c:pt>
                <c:pt idx="21">
                  <c:v>187.77023301767676</c:v>
                </c:pt>
                <c:pt idx="22">
                  <c:v>195.6231293807642</c:v>
                </c:pt>
                <c:pt idx="23">
                  <c:v>201.35726256417999</c:v>
                </c:pt>
                <c:pt idx="24">
                  <c:v>207.17056297134232</c:v>
                </c:pt>
                <c:pt idx="25">
                  <c:v>216.00775604678549</c:v>
                </c:pt>
                <c:pt idx="26">
                  <c:v>228.98432478354979</c:v>
                </c:pt>
                <c:pt idx="27">
                  <c:v>224.23349810606058</c:v>
                </c:pt>
                <c:pt idx="28">
                  <c:v>239.31908115856845</c:v>
                </c:pt>
                <c:pt idx="29">
                  <c:v>254.14648820695433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4CA-4D65-9F92-2B843781D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2285199"/>
        <c:axId val="1462301423"/>
      </c:lineChart>
      <c:catAx>
        <c:axId val="1462285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62301423"/>
        <c:crosses val="autoZero"/>
        <c:auto val="1"/>
        <c:lblAlgn val="ctr"/>
        <c:lblOffset val="100"/>
        <c:tickLblSkip val="7"/>
        <c:noMultiLvlLbl val="0"/>
      </c:catAx>
      <c:valAx>
        <c:axId val="1462301423"/>
        <c:scaling>
          <c:orientation val="minMax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tusen liter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62285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4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5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6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ayout>
        <c:manualLayout>
          <c:xMode val="edge"/>
          <c:yMode val="edge"/>
          <c:x val="0.10035971333451107"/>
          <c:y val="0.91617803093762218"/>
          <c:w val="0.87982326071807015"/>
          <c:h val="7.608502515522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/>
      </a:pPr>
      <a:endParaRPr lang="nb-NO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21</xdr:row>
      <xdr:rowOff>114300</xdr:rowOff>
    </xdr:from>
    <xdr:to>
      <xdr:col>1</xdr:col>
      <xdr:colOff>2389294</xdr:colOff>
      <xdr:row>30</xdr:row>
      <xdr:rowOff>66674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6161E87-5556-41F1-B533-C1A246D858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85" t="8716" r="52207" b="56208"/>
        <a:stretch/>
      </xdr:blipFill>
      <xdr:spPr>
        <a:xfrm>
          <a:off x="781050" y="4067175"/>
          <a:ext cx="2294044" cy="14096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19048</xdr:colOff>
      <xdr:row>5</xdr:row>
      <xdr:rowOff>0</xdr:rowOff>
    </xdr:from>
    <xdr:to>
      <xdr:col>17</xdr:col>
      <xdr:colOff>133349</xdr:colOff>
      <xdr:row>34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BF4EB7-91EF-455E-88F2-2AAFA6040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45894</xdr:colOff>
      <xdr:row>39</xdr:row>
      <xdr:rowOff>0</xdr:rowOff>
    </xdr:from>
    <xdr:to>
      <xdr:col>17</xdr:col>
      <xdr:colOff>133350</xdr:colOff>
      <xdr:row>69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23196EF-BF50-4DE5-ACCF-E01175A562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26845</xdr:colOff>
      <xdr:row>73</xdr:row>
      <xdr:rowOff>9524</xdr:rowOff>
    </xdr:from>
    <xdr:to>
      <xdr:col>17</xdr:col>
      <xdr:colOff>114300</xdr:colOff>
      <xdr:row>102</xdr:row>
      <xdr:rowOff>142874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B1EDDEB-D82E-4666-811F-0F065DD39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85725</xdr:colOff>
      <xdr:row>5</xdr:row>
      <xdr:rowOff>1</xdr:rowOff>
    </xdr:from>
    <xdr:to>
      <xdr:col>32</xdr:col>
      <xdr:colOff>1114425</xdr:colOff>
      <xdr:row>35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CB5F543-A4AA-493B-94D6-AAA57B5F6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85724</xdr:colOff>
      <xdr:row>38</xdr:row>
      <xdr:rowOff>131989</xdr:rowOff>
    </xdr:from>
    <xdr:to>
      <xdr:col>33</xdr:col>
      <xdr:colOff>130584</xdr:colOff>
      <xdr:row>71</xdr:row>
      <xdr:rowOff>28575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3AD9AFCC-7C4C-4C52-8691-14EA280BA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38099</xdr:colOff>
      <xdr:row>73</xdr:row>
      <xdr:rowOff>1360</xdr:rowOff>
    </xdr:from>
    <xdr:to>
      <xdr:col>33</xdr:col>
      <xdr:colOff>171450</xdr:colOff>
      <xdr:row>102</xdr:row>
      <xdr:rowOff>142874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50026B80-1B78-4127-B38A-57F1407BF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0</xdr:colOff>
      <xdr:row>5</xdr:row>
      <xdr:rowOff>47625</xdr:rowOff>
    </xdr:from>
    <xdr:to>
      <xdr:col>40</xdr:col>
      <xdr:colOff>123825</xdr:colOff>
      <xdr:row>34</xdr:row>
      <xdr:rowOff>114300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F89CAE5F-78B0-43FC-8AD8-F3752310A6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38100</xdr:colOff>
      <xdr:row>38</xdr:row>
      <xdr:rowOff>95250</xdr:rowOff>
    </xdr:from>
    <xdr:to>
      <xdr:col>40</xdr:col>
      <xdr:colOff>38100</xdr:colOff>
      <xdr:row>71</xdr:row>
      <xdr:rowOff>19051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448E4865-890D-437D-8B7F-9D863A044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0.00901</cdr:x>
      <cdr:y>0.94046</cdr:y>
    </cdr:from>
    <cdr:to>
      <cdr:x>0.11892</cdr:x>
      <cdr:y>0.99227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ADA9C52-F6A6-433A-99D0-05BF61388B42}"/>
            </a:ext>
          </a:extLst>
        </cdr:cNvPr>
        <cdr:cNvSpPr txBox="1"/>
      </cdr:nvSpPr>
      <cdr:spPr>
        <a:xfrm xmlns:a="http://schemas.openxmlformats.org/drawingml/2006/main">
          <a:off x="31750" y="5114925"/>
          <a:ext cx="387351" cy="281808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squar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>
              <a:solidFill>
                <a:schemeClr val="bg2">
                  <a:lumMod val="75000"/>
                </a:schemeClr>
              </a:solidFill>
            </a:rPr>
            <a:t>Kilde:</a:t>
          </a:r>
          <a:r>
            <a:rPr lang="nb-NO" sz="600" baseline="0">
              <a:solidFill>
                <a:schemeClr val="bg2">
                  <a:lumMod val="75000"/>
                </a:schemeClr>
              </a:solidFill>
            </a:rPr>
            <a:t> Landbruksdirektoratet</a:t>
          </a:r>
          <a:endParaRPr lang="nb-NO" sz="600">
            <a:solidFill>
              <a:schemeClr val="bg2">
                <a:lumMod val="75000"/>
              </a:schemeClr>
            </a:solidFill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0.04157</cdr:x>
      <cdr:y>0.97385</cdr:y>
    </cdr:from>
    <cdr:to>
      <cdr:x>0.29559</cdr:x>
      <cdr:y>0.99031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ADA9C52-F6A6-433A-99D0-05BF61388B42}"/>
            </a:ext>
          </a:extLst>
        </cdr:cNvPr>
        <cdr:cNvSpPr txBox="1"/>
      </cdr:nvSpPr>
      <cdr:spPr>
        <a:xfrm xmlns:a="http://schemas.openxmlformats.org/drawingml/2006/main">
          <a:off x="146050" y="5556250"/>
          <a:ext cx="892488" cy="93936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non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>
              <a:solidFill>
                <a:schemeClr val="bg2">
                  <a:lumMod val="75000"/>
                </a:schemeClr>
              </a:solidFill>
            </a:rPr>
            <a:t>Kilde:</a:t>
          </a:r>
          <a:r>
            <a:rPr lang="nb-NO" sz="600" baseline="0">
              <a:solidFill>
                <a:schemeClr val="bg2">
                  <a:lumMod val="75000"/>
                </a:schemeClr>
              </a:solidFill>
            </a:rPr>
            <a:t> Landbruksdirektoratet</a:t>
          </a:r>
          <a:endParaRPr lang="nb-NO" sz="600">
            <a:solidFill>
              <a:schemeClr val="bg2">
                <a:lumMod val="75000"/>
              </a:schemeClr>
            </a:solidFill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0.70485</cdr:x>
      <cdr:y>0.98365</cdr:y>
    </cdr:from>
    <cdr:to>
      <cdr:x>0.95661</cdr:x>
      <cdr:y>1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60D50D19-8D73-46DA-A4C9-0D3F4CF3A3AE}"/>
            </a:ext>
          </a:extLst>
        </cdr:cNvPr>
        <cdr:cNvSpPr txBox="1"/>
      </cdr:nvSpPr>
      <cdr:spPr>
        <a:xfrm xmlns:a="http://schemas.openxmlformats.org/drawingml/2006/main">
          <a:off x="2498725" y="5649639"/>
          <a:ext cx="892488" cy="93936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non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>
              <a:solidFill>
                <a:schemeClr val="bg2">
                  <a:lumMod val="75000"/>
                </a:schemeClr>
              </a:solidFill>
            </a:rPr>
            <a:t>Kilde:</a:t>
          </a:r>
          <a:r>
            <a:rPr lang="nb-NO" sz="600" baseline="0">
              <a:solidFill>
                <a:schemeClr val="bg2">
                  <a:lumMod val="75000"/>
                </a:schemeClr>
              </a:solidFill>
            </a:rPr>
            <a:t> Landbruksdirektoratet</a:t>
          </a:r>
          <a:endParaRPr lang="nb-NO" sz="600">
            <a:solidFill>
              <a:schemeClr val="bg2">
                <a:lumMod val="75000"/>
              </a:schemeClr>
            </a:solidFill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0.71092</cdr:x>
      <cdr:y>0.98288</cdr:y>
    </cdr:from>
    <cdr:to>
      <cdr:x>0.94438</cdr:x>
      <cdr:y>1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ADA9C52-F6A6-433A-99D0-05BF61388B42}"/>
            </a:ext>
          </a:extLst>
        </cdr:cNvPr>
        <cdr:cNvSpPr txBox="1"/>
      </cdr:nvSpPr>
      <cdr:spPr>
        <a:xfrm xmlns:a="http://schemas.openxmlformats.org/drawingml/2006/main">
          <a:off x="2717800" y="5392464"/>
          <a:ext cx="892488" cy="93936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non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>
              <a:solidFill>
                <a:schemeClr val="bg2">
                  <a:lumMod val="75000"/>
                </a:schemeClr>
              </a:solidFill>
            </a:rPr>
            <a:t>Kilde:</a:t>
          </a:r>
          <a:r>
            <a:rPr lang="nb-NO" sz="600" baseline="0">
              <a:solidFill>
                <a:schemeClr val="bg2">
                  <a:lumMod val="75000"/>
                </a:schemeClr>
              </a:solidFill>
            </a:rPr>
            <a:t> Landbruksdirektoratet</a:t>
          </a:r>
          <a:endParaRPr lang="nb-NO" sz="600">
            <a:solidFill>
              <a:schemeClr val="bg2">
                <a:lumMod val="75000"/>
              </a:schemeClr>
            </a:solidFill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0.01815</cdr:x>
      <cdr:y>0.98211</cdr:y>
    </cdr:from>
    <cdr:to>
      <cdr:x>0.25008</cdr:x>
      <cdr:y>0.99843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ADA9C52-F6A6-433A-99D0-05BF61388B42}"/>
            </a:ext>
          </a:extLst>
        </cdr:cNvPr>
        <cdr:cNvSpPr txBox="1"/>
      </cdr:nvSpPr>
      <cdr:spPr>
        <a:xfrm xmlns:a="http://schemas.openxmlformats.org/drawingml/2006/main">
          <a:off x="69850" y="5651500"/>
          <a:ext cx="892488" cy="93936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non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>
              <a:solidFill>
                <a:schemeClr val="bg2">
                  <a:lumMod val="75000"/>
                </a:schemeClr>
              </a:solidFill>
            </a:rPr>
            <a:t>Kilde:</a:t>
          </a:r>
          <a:r>
            <a:rPr lang="nb-NO" sz="600" baseline="0">
              <a:solidFill>
                <a:schemeClr val="bg2">
                  <a:lumMod val="75000"/>
                </a:schemeClr>
              </a:solidFill>
            </a:rPr>
            <a:t> Landbruksdirektoratet</a:t>
          </a:r>
          <a:endParaRPr lang="nb-NO" sz="600">
            <a:solidFill>
              <a:schemeClr val="bg2">
                <a:lumMod val="75000"/>
              </a:schemeClr>
            </a:solidFill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0.76458</cdr:x>
      <cdr:y>0.98216</cdr:y>
    </cdr:from>
    <cdr:to>
      <cdr:x>1</cdr:x>
      <cdr:y>0.99849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60D50D19-8D73-46DA-A4C9-0D3F4CF3A3AE}"/>
            </a:ext>
          </a:extLst>
        </cdr:cNvPr>
        <cdr:cNvSpPr txBox="1"/>
      </cdr:nvSpPr>
      <cdr:spPr>
        <a:xfrm xmlns:a="http://schemas.openxmlformats.org/drawingml/2006/main">
          <a:off x="3779683" y="5649116"/>
          <a:ext cx="1163793" cy="93926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non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>
              <a:solidFill>
                <a:schemeClr val="bg2">
                  <a:lumMod val="75000"/>
                </a:schemeClr>
              </a:solidFill>
            </a:rPr>
            <a:t>Kilde:</a:t>
          </a:r>
          <a:r>
            <a:rPr lang="nb-NO" sz="600" baseline="0">
              <a:solidFill>
                <a:schemeClr val="bg2">
                  <a:lumMod val="75000"/>
                </a:schemeClr>
              </a:solidFill>
            </a:rPr>
            <a:t> Landbruksdirektoratet</a:t>
          </a:r>
          <a:endParaRPr lang="nb-NO" sz="600">
            <a:solidFill>
              <a:schemeClr val="bg2">
                <a:lumMod val="75000"/>
              </a:schemeClr>
            </a:solidFill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0.01989</cdr:x>
      <cdr:y>0.97953</cdr:y>
    </cdr:from>
    <cdr:to>
      <cdr:x>0.24352</cdr:x>
      <cdr:y>0.99683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ADA9C52-F6A6-433A-99D0-05BF61388B42}"/>
            </a:ext>
          </a:extLst>
        </cdr:cNvPr>
        <cdr:cNvSpPr txBox="1"/>
      </cdr:nvSpPr>
      <cdr:spPr>
        <a:xfrm xmlns:a="http://schemas.openxmlformats.org/drawingml/2006/main">
          <a:off x="79375" y="5318125"/>
          <a:ext cx="892488" cy="93936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non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>
              <a:solidFill>
                <a:schemeClr val="bg2">
                  <a:lumMod val="75000"/>
                </a:schemeClr>
              </a:solidFill>
            </a:rPr>
            <a:t>Kilde:</a:t>
          </a:r>
          <a:r>
            <a:rPr lang="nb-NO" sz="600" baseline="0">
              <a:solidFill>
                <a:schemeClr val="bg2">
                  <a:lumMod val="75000"/>
                </a:schemeClr>
              </a:solidFill>
            </a:rPr>
            <a:t> Landbruksdirektoratet</a:t>
          </a:r>
          <a:endParaRPr lang="nb-NO" sz="600">
            <a:solidFill>
              <a:schemeClr val="bg2">
                <a:lumMod val="75000"/>
              </a:schemeClr>
            </a:solidFill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0.02233</cdr:x>
      <cdr:y>0.97913</cdr:y>
    </cdr:from>
    <cdr:to>
      <cdr:x>0.24649</cdr:x>
      <cdr:y>0.99538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ADA9C52-F6A6-433A-99D0-05BF61388B42}"/>
            </a:ext>
          </a:extLst>
        </cdr:cNvPr>
        <cdr:cNvSpPr txBox="1"/>
      </cdr:nvSpPr>
      <cdr:spPr>
        <a:xfrm xmlns:a="http://schemas.openxmlformats.org/drawingml/2006/main">
          <a:off x="88900" y="5661025"/>
          <a:ext cx="892488" cy="93936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non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>
              <a:solidFill>
                <a:schemeClr val="bg2">
                  <a:lumMod val="75000"/>
                </a:schemeClr>
              </a:solidFill>
            </a:rPr>
            <a:t>Kilde:</a:t>
          </a:r>
          <a:r>
            <a:rPr lang="nb-NO" sz="600" baseline="0">
              <a:solidFill>
                <a:schemeClr val="bg2">
                  <a:lumMod val="75000"/>
                </a:schemeClr>
              </a:solidFill>
            </a:rPr>
            <a:t> Landbruksdirektoratet</a:t>
          </a:r>
          <a:endParaRPr lang="nb-NO" sz="600">
            <a:solidFill>
              <a:schemeClr val="bg2">
                <a:lumMod val="75000"/>
              </a:schemeClr>
            </a:solidFill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7</xdr:row>
      <xdr:rowOff>15600</xdr:rowOff>
    </xdr:from>
    <xdr:to>
      <xdr:col>17</xdr:col>
      <xdr:colOff>248925</xdr:colOff>
      <xdr:row>26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54D1B34-38E9-46B3-8518-E77A62589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</xdr:row>
      <xdr:rowOff>15600</xdr:rowOff>
    </xdr:from>
    <xdr:to>
      <xdr:col>8</xdr:col>
      <xdr:colOff>210825</xdr:colOff>
      <xdr:row>26</xdr:row>
      <xdr:rowOff>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FC900370-95EA-4156-BC26-D7911755D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28575</xdr:colOff>
      <xdr:row>2</xdr:row>
      <xdr:rowOff>57150</xdr:rowOff>
    </xdr:from>
    <xdr:to>
      <xdr:col>2</xdr:col>
      <xdr:colOff>676275</xdr:colOff>
      <xdr:row>2</xdr:row>
      <xdr:rowOff>1847850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Region 9">
              <a:extLst>
                <a:ext uri="{FF2B5EF4-FFF2-40B4-BE49-F238E27FC236}">
                  <a16:creationId xmlns:a16="http://schemas.microsoft.com/office/drawing/2014/main" id="{3831DDD6-5E69-4A37-8558-617122F4C7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6700" y="57150"/>
              <a:ext cx="1333500" cy="1790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180975</xdr:colOff>
      <xdr:row>2</xdr:row>
      <xdr:rowOff>95248</xdr:rowOff>
    </xdr:from>
    <xdr:to>
      <xdr:col>13</xdr:col>
      <xdr:colOff>38100</xdr:colOff>
      <xdr:row>2</xdr:row>
      <xdr:rowOff>1895475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kommune 3">
              <a:extLst>
                <a:ext uri="{FF2B5EF4-FFF2-40B4-BE49-F238E27FC236}">
                  <a16:creationId xmlns:a16="http://schemas.microsoft.com/office/drawing/2014/main" id="{64E65AB1-4692-4E5E-903D-1D98DF9D6E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0700" y="638173"/>
              <a:ext cx="6715125" cy="18002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  <xdr:twoCellAnchor editAs="oneCell">
    <xdr:from>
      <xdr:col>14</xdr:col>
      <xdr:colOff>66676</xdr:colOff>
      <xdr:row>2</xdr:row>
      <xdr:rowOff>114300</xdr:rowOff>
    </xdr:from>
    <xdr:to>
      <xdr:col>16</xdr:col>
      <xdr:colOff>333376</xdr:colOff>
      <xdr:row>2</xdr:row>
      <xdr:rowOff>1962150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Region 10">
              <a:extLst>
                <a:ext uri="{FF2B5EF4-FFF2-40B4-BE49-F238E27FC236}">
                  <a16:creationId xmlns:a16="http://schemas.microsoft.com/office/drawing/2014/main" id="{49FC6F52-2CEC-4FB7-8C09-911029DA7A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24901" y="657225"/>
              <a:ext cx="1638300" cy="1847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  <xdr:twoCellAnchor editAs="oneCell">
    <xdr:from>
      <xdr:col>16</xdr:col>
      <xdr:colOff>523876</xdr:colOff>
      <xdr:row>2</xdr:row>
      <xdr:rowOff>114301</xdr:rowOff>
    </xdr:from>
    <xdr:to>
      <xdr:col>26</xdr:col>
      <xdr:colOff>38101</xdr:colOff>
      <xdr:row>2</xdr:row>
      <xdr:rowOff>1914525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kommune 4">
              <a:extLst>
                <a:ext uri="{FF2B5EF4-FFF2-40B4-BE49-F238E27FC236}">
                  <a16:creationId xmlns:a16="http://schemas.microsoft.com/office/drawing/2014/main" id="{50106BAB-3502-4D2A-8210-00DAFC4767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e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20351" y="114301"/>
              <a:ext cx="5943599" cy="18002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  <xdr:twoCellAnchor>
    <xdr:from>
      <xdr:col>18</xdr:col>
      <xdr:colOff>171450</xdr:colOff>
      <xdr:row>29</xdr:row>
      <xdr:rowOff>0</xdr:rowOff>
    </xdr:from>
    <xdr:to>
      <xdr:col>26</xdr:col>
      <xdr:colOff>10800</xdr:colOff>
      <xdr:row>47</xdr:row>
      <xdr:rowOff>136800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272B2E5-6965-4C9B-9D19-A06C65979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239400</xdr:colOff>
      <xdr:row>47</xdr:row>
      <xdr:rowOff>136800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4D6F1D15-E0D5-416C-A95E-6D9B4BBF4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29</xdr:row>
      <xdr:rowOff>28575</xdr:rowOff>
    </xdr:from>
    <xdr:to>
      <xdr:col>17</xdr:col>
      <xdr:colOff>239400</xdr:colOff>
      <xdr:row>48</xdr:row>
      <xdr:rowOff>12975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0B587516-B3CB-4352-AAA0-561ABC320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189225</xdr:colOff>
      <xdr:row>7</xdr:row>
      <xdr:rowOff>0</xdr:rowOff>
    </xdr:from>
    <xdr:to>
      <xdr:col>26</xdr:col>
      <xdr:colOff>28575</xdr:colOff>
      <xdr:row>25</xdr:row>
      <xdr:rowOff>136800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5CF1C581-9528-4B9C-8331-50746F7B0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371474</xdr:colOff>
      <xdr:row>0</xdr:row>
      <xdr:rowOff>142876</xdr:rowOff>
    </xdr:from>
    <xdr:to>
      <xdr:col>24</xdr:col>
      <xdr:colOff>341774</xdr:colOff>
      <xdr:row>10</xdr:row>
      <xdr:rowOff>38326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F96F93A-EC72-4F01-8380-8B6356D85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400049</xdr:colOff>
      <xdr:row>11</xdr:row>
      <xdr:rowOff>85725</xdr:rowOff>
    </xdr:from>
    <xdr:to>
      <xdr:col>24</xdr:col>
      <xdr:colOff>370349</xdr:colOff>
      <xdr:row>27</xdr:row>
      <xdr:rowOff>114525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A57DEC0-8697-4014-A55C-8AC346397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342900</xdr:colOff>
      <xdr:row>29</xdr:row>
      <xdr:rowOff>76200</xdr:rowOff>
    </xdr:from>
    <xdr:to>
      <xdr:col>24</xdr:col>
      <xdr:colOff>313200</xdr:colOff>
      <xdr:row>45</xdr:row>
      <xdr:rowOff>105000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4C06396-497A-4F06-8373-35FBF0561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76200</xdr:colOff>
      <xdr:row>1</xdr:row>
      <xdr:rowOff>9523</xdr:rowOff>
    </xdr:from>
    <xdr:to>
      <xdr:col>1</xdr:col>
      <xdr:colOff>1752600</xdr:colOff>
      <xdr:row>8</xdr:row>
      <xdr:rowOff>111124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år">
              <a:extLst>
                <a:ext uri="{FF2B5EF4-FFF2-40B4-BE49-F238E27FC236}">
                  <a16:creationId xmlns:a16="http://schemas.microsoft.com/office/drawing/2014/main" id="{8AFCA3EF-4121-42D8-AF5C-B2B4AE9841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å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00" y="161924"/>
              <a:ext cx="1905000" cy="22860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104774</xdr:colOff>
      <xdr:row>9</xdr:row>
      <xdr:rowOff>79375</xdr:rowOff>
    </xdr:from>
    <xdr:to>
      <xdr:col>1</xdr:col>
      <xdr:colOff>1704975</xdr:colOff>
      <xdr:row>20</xdr:row>
      <xdr:rowOff>123824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Region 3">
              <a:extLst>
                <a:ext uri="{FF2B5EF4-FFF2-40B4-BE49-F238E27FC236}">
                  <a16:creationId xmlns:a16="http://schemas.microsoft.com/office/drawing/2014/main" id="{C05FCC8D-04E8-43E4-A150-2E738DE810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774" y="2786063"/>
              <a:ext cx="1830389" cy="19653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133350</xdr:colOff>
      <xdr:row>20</xdr:row>
      <xdr:rowOff>152400</xdr:rowOff>
    </xdr:from>
    <xdr:to>
      <xdr:col>1</xdr:col>
      <xdr:colOff>1714500</xdr:colOff>
      <xdr:row>46</xdr:row>
      <xdr:rowOff>123826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kommune">
              <a:extLst>
                <a:ext uri="{FF2B5EF4-FFF2-40B4-BE49-F238E27FC236}">
                  <a16:creationId xmlns:a16="http://schemas.microsoft.com/office/drawing/2014/main" id="{02781FF0-C90F-4A08-9AFA-FC7FC8455D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350" y="4779963"/>
              <a:ext cx="1811338" cy="45116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  <xdr:oneCellAnchor>
    <xdr:from>
      <xdr:col>26</xdr:col>
      <xdr:colOff>1</xdr:colOff>
      <xdr:row>8</xdr:row>
      <xdr:rowOff>18119</xdr:rowOff>
    </xdr:from>
    <xdr:ext cx="892488" cy="93936"/>
    <xdr:sp macro="" textlink="">
      <xdr:nvSpPr>
        <xdr:cNvPr id="8" name="TekstSylinder 1">
          <a:extLst>
            <a:ext uri="{FF2B5EF4-FFF2-40B4-BE49-F238E27FC236}">
              <a16:creationId xmlns:a16="http://schemas.microsoft.com/office/drawing/2014/main" id="{B40C0991-DA8C-BD26-481B-21BD4219E50A}"/>
            </a:ext>
          </a:extLst>
        </xdr:cNvPr>
        <xdr:cNvSpPr txBox="1"/>
      </xdr:nvSpPr>
      <xdr:spPr>
        <a:xfrm>
          <a:off x="16597314" y="2550182"/>
          <a:ext cx="892488" cy="93936"/>
        </a:xfrm>
        <a:prstGeom prst="rect">
          <a:avLst/>
        </a:prstGeom>
        <a:ln w="3175">
          <a:noFill/>
        </a:ln>
      </xdr:spPr>
      <xdr:txBody>
        <a:bodyPr vertOverflow="clip" horzOverflow="clip" wrap="none" lIns="0" tIns="0" rIns="0" bIns="0" rtlCol="0" anchor="ctr" anchorCtr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nb-NO" sz="600">
              <a:solidFill>
                <a:schemeClr val="bg2">
                  <a:lumMod val="75000"/>
                </a:schemeClr>
              </a:solidFill>
            </a:rPr>
            <a:t>Kilde:</a:t>
          </a:r>
          <a:r>
            <a:rPr lang="nb-NO" sz="600" baseline="0">
              <a:solidFill>
                <a:schemeClr val="bg2">
                  <a:lumMod val="75000"/>
                </a:schemeClr>
              </a:solidFill>
            </a:rPr>
            <a:t> Landbruksdirektoratet</a:t>
          </a:r>
          <a:endParaRPr lang="nb-NO" sz="600">
            <a:solidFill>
              <a:schemeClr val="bg2">
                <a:lumMod val="75000"/>
              </a:schemeClr>
            </a:solidFill>
          </a:endParaRPr>
        </a:p>
      </xdr:txBody>
    </xdr:sp>
    <xdr:clientData/>
  </xdr:oneCellAnchor>
  <xdr:oneCellAnchor>
    <xdr:from>
      <xdr:col>26</xdr:col>
      <xdr:colOff>1</xdr:colOff>
      <xdr:row>10</xdr:row>
      <xdr:rowOff>9908</xdr:rowOff>
    </xdr:from>
    <xdr:ext cx="508000" cy="281808"/>
    <xdr:sp macro="" textlink="">
      <xdr:nvSpPr>
        <xdr:cNvPr id="10" name="TekstSylinder 1">
          <a:extLst>
            <a:ext uri="{FF2B5EF4-FFF2-40B4-BE49-F238E27FC236}">
              <a16:creationId xmlns:a16="http://schemas.microsoft.com/office/drawing/2014/main" id="{C05A05EB-9D44-45FF-BD8A-705F66697619}"/>
            </a:ext>
          </a:extLst>
        </xdr:cNvPr>
        <xdr:cNvSpPr txBox="1"/>
      </xdr:nvSpPr>
      <xdr:spPr>
        <a:xfrm>
          <a:off x="16597314" y="2891221"/>
          <a:ext cx="508000" cy="281808"/>
        </a:xfrm>
        <a:prstGeom prst="rect">
          <a:avLst/>
        </a:prstGeom>
        <a:ln w="3175">
          <a:noFill/>
        </a:ln>
      </xdr:spPr>
      <xdr:txBody>
        <a:bodyPr vertOverflow="clip" horzOverflow="clip" wrap="square" lIns="0" tIns="0" rIns="0" bIns="0" rtlCol="0" anchor="ctr" anchorCtr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nb-NO" sz="600">
              <a:solidFill>
                <a:schemeClr val="bg2">
                  <a:lumMod val="75000"/>
                </a:schemeClr>
              </a:solidFill>
            </a:rPr>
            <a:t>Kilde:</a:t>
          </a:r>
          <a:r>
            <a:rPr lang="nb-NO" sz="600" baseline="0">
              <a:solidFill>
                <a:schemeClr val="bg2">
                  <a:lumMod val="75000"/>
                </a:schemeClr>
              </a:solidFill>
            </a:rPr>
            <a:t> Landbruks-direktoratet</a:t>
          </a:r>
          <a:endParaRPr lang="nb-NO" sz="600">
            <a:solidFill>
              <a:schemeClr val="bg2">
                <a:lumMod val="75000"/>
              </a:schemeClr>
            </a:solidFill>
          </a:endParaRPr>
        </a:p>
      </xdr:txBody>
    </xdr:sp>
    <xdr:clientData/>
  </xdr:one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0.01575</cdr:x>
      <cdr:y>0.9536</cdr:y>
    </cdr:from>
    <cdr:to>
      <cdr:x>0.19283</cdr:x>
      <cdr:y>0.98622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60D50D19-8D73-46DA-A4C9-0D3F4CF3A3AE}"/>
            </a:ext>
          </a:extLst>
        </cdr:cNvPr>
        <cdr:cNvSpPr txBox="1"/>
      </cdr:nvSpPr>
      <cdr:spPr>
        <a:xfrm xmlns:a="http://schemas.openxmlformats.org/drawingml/2006/main">
          <a:off x="79375" y="2746375"/>
          <a:ext cx="892488" cy="93936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non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>
              <a:solidFill>
                <a:schemeClr val="bg2">
                  <a:lumMod val="75000"/>
                </a:schemeClr>
              </a:solidFill>
            </a:rPr>
            <a:t>Kilde:</a:t>
          </a:r>
          <a:r>
            <a:rPr lang="nb-NO" sz="600" baseline="0">
              <a:solidFill>
                <a:schemeClr val="bg2">
                  <a:lumMod val="75000"/>
                </a:schemeClr>
              </a:solidFill>
            </a:rPr>
            <a:t> Landbruksdirektoratet</a:t>
          </a:r>
          <a:endParaRPr lang="nb-NO" sz="600">
            <a:solidFill>
              <a:schemeClr val="bg2">
                <a:lumMod val="75000"/>
              </a:schemeClr>
            </a:solidFill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0.01584</cdr:x>
      <cdr:y>0.96352</cdr:y>
    </cdr:from>
    <cdr:to>
      <cdr:x>0.19393</cdr:x>
      <cdr:y>0.99614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60D50D19-8D73-46DA-A4C9-0D3F4CF3A3AE}"/>
            </a:ext>
          </a:extLst>
        </cdr:cNvPr>
        <cdr:cNvSpPr txBox="1"/>
      </cdr:nvSpPr>
      <cdr:spPr>
        <a:xfrm xmlns:a="http://schemas.openxmlformats.org/drawingml/2006/main">
          <a:off x="79375" y="2774950"/>
          <a:ext cx="892488" cy="93936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non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>
              <a:solidFill>
                <a:schemeClr val="bg2">
                  <a:lumMod val="75000"/>
                </a:schemeClr>
              </a:solidFill>
            </a:rPr>
            <a:t>Kilde:</a:t>
          </a:r>
          <a:r>
            <a:rPr lang="nb-NO" sz="600" baseline="0">
              <a:solidFill>
                <a:schemeClr val="bg2">
                  <a:lumMod val="75000"/>
                </a:schemeClr>
              </a:solidFill>
            </a:rPr>
            <a:t> Landbruksdirektoratet</a:t>
          </a:r>
          <a:endParaRPr lang="nb-NO" sz="600">
            <a:solidFill>
              <a:schemeClr val="bg2">
                <a:lumMod val="75000"/>
              </a:schemeClr>
            </a:solidFill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0.02709</cdr:x>
      <cdr:y>0.9503</cdr:y>
    </cdr:from>
    <cdr:to>
      <cdr:x>0.20417</cdr:x>
      <cdr:y>0.98291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60D50D19-8D73-46DA-A4C9-0D3F4CF3A3AE}"/>
            </a:ext>
          </a:extLst>
        </cdr:cNvPr>
        <cdr:cNvSpPr txBox="1"/>
      </cdr:nvSpPr>
      <cdr:spPr>
        <a:xfrm xmlns:a="http://schemas.openxmlformats.org/drawingml/2006/main">
          <a:off x="136525" y="2736850"/>
          <a:ext cx="892488" cy="93936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non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>
              <a:solidFill>
                <a:schemeClr val="bg2">
                  <a:lumMod val="75000"/>
                </a:schemeClr>
              </a:solidFill>
            </a:rPr>
            <a:t>Kilde:</a:t>
          </a:r>
          <a:r>
            <a:rPr lang="nb-NO" sz="600" baseline="0">
              <a:solidFill>
                <a:schemeClr val="bg2">
                  <a:lumMod val="75000"/>
                </a:schemeClr>
              </a:solidFill>
            </a:rPr>
            <a:t> Landbruksdirektoratet</a:t>
          </a:r>
          <a:endParaRPr lang="nb-NO" sz="600">
            <a:solidFill>
              <a:schemeClr val="bg2">
                <a:lumMod val="75000"/>
              </a:schemeClr>
            </a:solidFill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0.03276</cdr:x>
      <cdr:y>0.93707</cdr:y>
    </cdr:from>
    <cdr:to>
      <cdr:x>0.20984</cdr:x>
      <cdr:y>0.96968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60D50D19-8D73-46DA-A4C9-0D3F4CF3A3AE}"/>
            </a:ext>
          </a:extLst>
        </cdr:cNvPr>
        <cdr:cNvSpPr txBox="1"/>
      </cdr:nvSpPr>
      <cdr:spPr>
        <a:xfrm xmlns:a="http://schemas.openxmlformats.org/drawingml/2006/main">
          <a:off x="165100" y="2698750"/>
          <a:ext cx="892488" cy="93936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non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>
              <a:solidFill>
                <a:schemeClr val="bg2">
                  <a:lumMod val="75000"/>
                </a:schemeClr>
              </a:solidFill>
            </a:rPr>
            <a:t>Kilde:</a:t>
          </a:r>
          <a:r>
            <a:rPr lang="nb-NO" sz="600" baseline="0">
              <a:solidFill>
                <a:schemeClr val="bg2">
                  <a:lumMod val="75000"/>
                </a:schemeClr>
              </a:solidFill>
            </a:rPr>
            <a:t> Landbruksdirektoratet</a:t>
          </a:r>
          <a:endParaRPr lang="nb-NO" sz="600">
            <a:solidFill>
              <a:schemeClr val="bg2">
                <a:lumMod val="75000"/>
              </a:schemeClr>
            </a:solidFill>
          </a:endParaRP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0.02709</cdr:x>
      <cdr:y>0.94699</cdr:y>
    </cdr:from>
    <cdr:to>
      <cdr:x>0.20417</cdr:x>
      <cdr:y>0.9796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60D50D19-8D73-46DA-A4C9-0D3F4CF3A3AE}"/>
            </a:ext>
          </a:extLst>
        </cdr:cNvPr>
        <cdr:cNvSpPr txBox="1"/>
      </cdr:nvSpPr>
      <cdr:spPr>
        <a:xfrm xmlns:a="http://schemas.openxmlformats.org/drawingml/2006/main">
          <a:off x="136525" y="2727325"/>
          <a:ext cx="892488" cy="93936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non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>
              <a:solidFill>
                <a:schemeClr val="bg2">
                  <a:lumMod val="75000"/>
                </a:schemeClr>
              </a:solidFill>
            </a:rPr>
            <a:t>Kilde:</a:t>
          </a:r>
          <a:r>
            <a:rPr lang="nb-NO" sz="600" baseline="0">
              <a:solidFill>
                <a:schemeClr val="bg2">
                  <a:lumMod val="75000"/>
                </a:schemeClr>
              </a:solidFill>
            </a:rPr>
            <a:t> Landbruksdirektoratet</a:t>
          </a:r>
          <a:endParaRPr lang="nb-NO" sz="600">
            <a:solidFill>
              <a:schemeClr val="bg2">
                <a:lumMod val="75000"/>
              </a:schemeClr>
            </a:solidFill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0.01386</cdr:x>
      <cdr:y>0.96022</cdr:y>
    </cdr:from>
    <cdr:to>
      <cdr:x>0.19094</cdr:x>
      <cdr:y>0.99283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60D50D19-8D73-46DA-A4C9-0D3F4CF3A3AE}"/>
            </a:ext>
          </a:extLst>
        </cdr:cNvPr>
        <cdr:cNvSpPr txBox="1"/>
      </cdr:nvSpPr>
      <cdr:spPr>
        <a:xfrm xmlns:a="http://schemas.openxmlformats.org/drawingml/2006/main">
          <a:off x="69850" y="2765425"/>
          <a:ext cx="892488" cy="93936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non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>
              <a:solidFill>
                <a:schemeClr val="bg2">
                  <a:lumMod val="75000"/>
                </a:schemeClr>
              </a:solidFill>
            </a:rPr>
            <a:t>Kilde:</a:t>
          </a:r>
          <a:r>
            <a:rPr lang="nb-NO" sz="600" baseline="0">
              <a:solidFill>
                <a:schemeClr val="bg2">
                  <a:lumMod val="75000"/>
                </a:schemeClr>
              </a:solidFill>
            </a:rPr>
            <a:t> Landbruksdirektoratet</a:t>
          </a:r>
          <a:endParaRPr lang="nb-NO" sz="600">
            <a:solidFill>
              <a:schemeClr val="bg2">
                <a:lumMod val="75000"/>
              </a:schemeClr>
            </a:solidFill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284179</xdr:colOff>
      <xdr:row>1</xdr:row>
      <xdr:rowOff>1713</xdr:rowOff>
    </xdr:from>
    <xdr:to>
      <xdr:col>24</xdr:col>
      <xdr:colOff>640331</xdr:colOff>
      <xdr:row>42</xdr:row>
      <xdr:rowOff>159084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5674B89-342F-4A52-B7EE-B0BC78439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57977</xdr:colOff>
      <xdr:row>1</xdr:row>
      <xdr:rowOff>1</xdr:rowOff>
    </xdr:from>
    <xdr:to>
      <xdr:col>31</xdr:col>
      <xdr:colOff>507960</xdr:colOff>
      <xdr:row>43</xdr:row>
      <xdr:rowOff>16565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E4D1561-2580-4069-8729-EF7628EA8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132522</xdr:colOff>
      <xdr:row>43</xdr:row>
      <xdr:rowOff>60705</xdr:rowOff>
    </xdr:from>
    <xdr:to>
      <xdr:col>2</xdr:col>
      <xdr:colOff>140805</xdr:colOff>
      <xdr:row>43</xdr:row>
      <xdr:rowOff>173935</xdr:rowOff>
    </xdr:to>
    <xdr:sp macro="" textlink="">
      <xdr:nvSpPr>
        <xdr:cNvPr id="5" name="TekstSylinder 1">
          <a:extLst>
            <a:ext uri="{FF2B5EF4-FFF2-40B4-BE49-F238E27FC236}">
              <a16:creationId xmlns:a16="http://schemas.microsoft.com/office/drawing/2014/main" id="{74C09643-0E07-4711-982B-2A02F8E67ECB}"/>
            </a:ext>
          </a:extLst>
        </xdr:cNvPr>
        <xdr:cNvSpPr txBox="1"/>
      </xdr:nvSpPr>
      <xdr:spPr>
        <a:xfrm>
          <a:off x="132522" y="8119683"/>
          <a:ext cx="935935" cy="113230"/>
        </a:xfrm>
        <a:prstGeom prst="rect">
          <a:avLst/>
        </a:prstGeom>
        <a:ln w="3175">
          <a:noFill/>
        </a:ln>
      </xdr:spPr>
      <xdr:txBody>
        <a:bodyPr vertOverflow="clip" horzOverflow="clip" wrap="none" lIns="0" tIns="0" rIns="0" bIns="0" rtlCol="0" anchor="t" anchorCtr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nb-NO" sz="600">
              <a:solidFill>
                <a:schemeClr val="bg2">
                  <a:lumMod val="75000"/>
                </a:schemeClr>
              </a:solidFill>
            </a:rPr>
            <a:t>Kilde:</a:t>
          </a:r>
          <a:r>
            <a:rPr lang="nb-NO" sz="600" baseline="0">
              <a:solidFill>
                <a:schemeClr val="bg2">
                  <a:lumMod val="75000"/>
                </a:schemeClr>
              </a:solidFill>
            </a:rPr>
            <a:t> Landbruksdirektoratet</a:t>
          </a:r>
          <a:endParaRPr lang="nb-NO" sz="600">
            <a:solidFill>
              <a:schemeClr val="bg2">
                <a:lumMod val="75000"/>
              </a:schemeClr>
            </a:solidFill>
          </a:endParaRPr>
        </a:p>
      </xdr:txBody>
    </xdr:sp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0.04044</cdr:x>
      <cdr:y>0.98861</cdr:y>
    </cdr:from>
    <cdr:to>
      <cdr:x>0.28078</cdr:x>
      <cdr:y>1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D4C95708-1B81-ACCF-6ED1-52531DB84ED2}"/>
            </a:ext>
          </a:extLst>
        </cdr:cNvPr>
        <cdr:cNvSpPr txBox="1"/>
      </cdr:nvSpPr>
      <cdr:spPr>
        <a:xfrm xmlns:a="http://schemas.openxmlformats.org/drawingml/2006/main">
          <a:off x="150191" y="8149745"/>
          <a:ext cx="892488" cy="93936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non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>
              <a:solidFill>
                <a:schemeClr val="bg2">
                  <a:lumMod val="75000"/>
                </a:schemeClr>
              </a:solidFill>
            </a:rPr>
            <a:t>Kilde:</a:t>
          </a:r>
          <a:r>
            <a:rPr lang="nb-NO" sz="600" baseline="0">
              <a:solidFill>
                <a:schemeClr val="bg2">
                  <a:lumMod val="75000"/>
                </a:schemeClr>
              </a:solidFill>
            </a:rPr>
            <a:t> Landbruksdirektoratet</a:t>
          </a:r>
          <a:endParaRPr lang="nb-NO" sz="600">
            <a:solidFill>
              <a:schemeClr val="bg2">
                <a:lumMod val="75000"/>
              </a:schemeClr>
            </a:solidFill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0.00748</cdr:x>
      <cdr:y>0.9838</cdr:y>
    </cdr:from>
    <cdr:to>
      <cdr:x>0.24289</cdr:x>
      <cdr:y>0.99651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243D8CEC-AA8F-2CE2-29F2-47D3CFBB9AAE}"/>
            </a:ext>
          </a:extLst>
        </cdr:cNvPr>
        <cdr:cNvSpPr txBox="1"/>
      </cdr:nvSpPr>
      <cdr:spPr>
        <a:xfrm xmlns:a="http://schemas.openxmlformats.org/drawingml/2006/main">
          <a:off x="34235" y="7264952"/>
          <a:ext cx="1076938" cy="93896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non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>
              <a:solidFill>
                <a:schemeClr val="bg2">
                  <a:lumMod val="75000"/>
                </a:schemeClr>
              </a:solidFill>
            </a:rPr>
            <a:t>Kilde:</a:t>
          </a:r>
          <a:r>
            <a:rPr lang="nb-NO" sz="600" baseline="0">
              <a:solidFill>
                <a:schemeClr val="bg2">
                  <a:lumMod val="75000"/>
                </a:schemeClr>
              </a:solidFill>
            </a:rPr>
            <a:t> Landbruksdirektoratet</a:t>
          </a:r>
          <a:endParaRPr lang="nb-NO" sz="600">
            <a:solidFill>
              <a:schemeClr val="bg2">
                <a:lumMod val="75000"/>
              </a:schemeClr>
            </a:solidFill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257174</xdr:rowOff>
    </xdr:from>
    <xdr:to>
      <xdr:col>17</xdr:col>
      <xdr:colOff>333376</xdr:colOff>
      <xdr:row>1</xdr:row>
      <xdr:rowOff>161924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egion 13">
              <a:extLst>
                <a:ext uri="{FF2B5EF4-FFF2-40B4-BE49-F238E27FC236}">
                  <a16:creationId xmlns:a16="http://schemas.microsoft.com/office/drawing/2014/main" id="{ED9F054C-6116-4106-9322-4764A768F0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 1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8125" y="257174"/>
              <a:ext cx="8048626" cy="771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0.001</cdr:x>
      <cdr:y>0.93007</cdr:y>
    </cdr:from>
    <cdr:to>
      <cdr:x>0.07792</cdr:x>
      <cdr:y>0.9965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742B96F1-F10E-45A4-B4A9-6D2E9ED5BA46}"/>
            </a:ext>
          </a:extLst>
        </cdr:cNvPr>
        <cdr:cNvSpPr txBox="1"/>
      </cdr:nvSpPr>
      <cdr:spPr>
        <a:xfrm xmlns:a="http://schemas.openxmlformats.org/drawingml/2006/main">
          <a:off x="9526" y="2533650"/>
          <a:ext cx="733425" cy="180975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square" lIns="0" tIns="0" rIns="0" bIns="0" rtlCol="0" anchor="ctr" anchorCtr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/>
            <a:t>Kilde:</a:t>
          </a:r>
          <a:r>
            <a:rPr lang="nb-NO" sz="600" baseline="0"/>
            <a:t> </a:t>
          </a:r>
          <a:r>
            <a:rPr lang="nb-NO" sz="600"/>
            <a:t>TINE Råvare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133350</xdr:rowOff>
    </xdr:from>
    <xdr:to>
      <xdr:col>17</xdr:col>
      <xdr:colOff>85725</xdr:colOff>
      <xdr:row>1</xdr:row>
      <xdr:rowOff>400049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Region 12">
              <a:extLst>
                <a:ext uri="{FF2B5EF4-FFF2-40B4-BE49-F238E27FC236}">
                  <a16:creationId xmlns:a16="http://schemas.microsoft.com/office/drawing/2014/main" id="{DF828CFD-2C9A-404C-8A1C-010BDC7C5C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8125" y="133350"/>
              <a:ext cx="8705850" cy="10953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190500</xdr:colOff>
      <xdr:row>0</xdr:row>
      <xdr:rowOff>123825</xdr:rowOff>
    </xdr:from>
    <xdr:to>
      <xdr:col>24</xdr:col>
      <xdr:colOff>503767</xdr:colOff>
      <xdr:row>14</xdr:row>
      <xdr:rowOff>93133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kommune 5">
              <a:extLst>
                <a:ext uri="{FF2B5EF4-FFF2-40B4-BE49-F238E27FC236}">
                  <a16:creationId xmlns:a16="http://schemas.microsoft.com/office/drawing/2014/main" id="{B2A55BFC-325A-4A1E-A739-189E7A5C94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e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96700" y="123825"/>
              <a:ext cx="1827742" cy="21029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66675</xdr:rowOff>
    </xdr:from>
    <xdr:to>
      <xdr:col>19</xdr:col>
      <xdr:colOff>126999</xdr:colOff>
      <xdr:row>0</xdr:row>
      <xdr:rowOff>637117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Region 11">
              <a:extLst>
                <a:ext uri="{FF2B5EF4-FFF2-40B4-BE49-F238E27FC236}">
                  <a16:creationId xmlns:a16="http://schemas.microsoft.com/office/drawing/2014/main" id="{D3E89DC2-59D6-4A95-802A-AEF456F34E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8125" y="66675"/>
              <a:ext cx="8137524" cy="57044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76200</xdr:rowOff>
    </xdr:from>
    <xdr:to>
      <xdr:col>12</xdr:col>
      <xdr:colOff>66675</xdr:colOff>
      <xdr:row>17</xdr:row>
      <xdr:rowOff>44450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egion 4">
              <a:extLst>
                <a:ext uri="{FF2B5EF4-FFF2-40B4-BE49-F238E27FC236}">
                  <a16:creationId xmlns:a16="http://schemas.microsoft.com/office/drawing/2014/main" id="{E65BEA3E-51A1-4AB2-9178-40C93BF84B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33625" y="533400"/>
              <a:ext cx="18288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123825</xdr:colOff>
      <xdr:row>8</xdr:row>
      <xdr:rowOff>104775</xdr:rowOff>
    </xdr:from>
    <xdr:to>
      <xdr:col>15</xdr:col>
      <xdr:colOff>228600</xdr:colOff>
      <xdr:row>21</xdr:row>
      <xdr:rowOff>82550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kommune 1">
              <a:extLst>
                <a:ext uri="{FF2B5EF4-FFF2-40B4-BE49-F238E27FC236}">
                  <a16:creationId xmlns:a16="http://schemas.microsoft.com/office/drawing/2014/main" id="{4D2785CA-7CE8-4A51-A4E2-8D3C09F189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00475" y="1323975"/>
              <a:ext cx="18288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  <xdr:twoCellAnchor editAs="oneCell">
    <xdr:from>
      <xdr:col>49</xdr:col>
      <xdr:colOff>304800</xdr:colOff>
      <xdr:row>5</xdr:row>
      <xdr:rowOff>47625</xdr:rowOff>
    </xdr:from>
    <xdr:to>
      <xdr:col>52</xdr:col>
      <xdr:colOff>76200</xdr:colOff>
      <xdr:row>18</xdr:row>
      <xdr:rowOff>25400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Region 5">
              <a:extLst>
                <a:ext uri="{FF2B5EF4-FFF2-40B4-BE49-F238E27FC236}">
                  <a16:creationId xmlns:a16="http://schemas.microsoft.com/office/drawing/2014/main" id="{24B88EAE-016B-437B-A0BB-BD13C2126C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116675" y="809625"/>
              <a:ext cx="18288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  <xdr:twoCellAnchor editAs="oneCell">
    <xdr:from>
      <xdr:col>45</xdr:col>
      <xdr:colOff>47625</xdr:colOff>
      <xdr:row>3</xdr:row>
      <xdr:rowOff>104775</xdr:rowOff>
    </xdr:from>
    <xdr:to>
      <xdr:col>48</xdr:col>
      <xdr:colOff>609600</xdr:colOff>
      <xdr:row>17</xdr:row>
      <xdr:rowOff>73025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kommune 2">
              <a:extLst>
                <a:ext uri="{FF2B5EF4-FFF2-40B4-BE49-F238E27FC236}">
                  <a16:creationId xmlns:a16="http://schemas.microsoft.com/office/drawing/2014/main" id="{4BE0AC2E-CB45-4B6A-A7BC-C09C6EE93E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373475" y="561975"/>
              <a:ext cx="2362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  <xdr:twoCellAnchor>
    <xdr:from>
      <xdr:col>2</xdr:col>
      <xdr:colOff>66675</xdr:colOff>
      <xdr:row>63</xdr:row>
      <xdr:rowOff>104775</xdr:rowOff>
    </xdr:from>
    <xdr:to>
      <xdr:col>14</xdr:col>
      <xdr:colOff>352425</xdr:colOff>
      <xdr:row>81</xdr:row>
      <xdr:rowOff>104775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27FCBCF7-76F6-4B3E-A159-DE12020B0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47625</xdr:colOff>
      <xdr:row>63</xdr:row>
      <xdr:rowOff>9525</xdr:rowOff>
    </xdr:from>
    <xdr:to>
      <xdr:col>30</xdr:col>
      <xdr:colOff>0</xdr:colOff>
      <xdr:row>81</xdr:row>
      <xdr:rowOff>9525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1C020610-C314-4E99-8CDC-24DC8CBF3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200025</xdr:colOff>
      <xdr:row>52</xdr:row>
      <xdr:rowOff>57150</xdr:rowOff>
    </xdr:from>
    <xdr:to>
      <xdr:col>36</xdr:col>
      <xdr:colOff>323850</xdr:colOff>
      <xdr:row>97</xdr:row>
      <xdr:rowOff>57150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5AE09EB2-3567-CEB0-212F-4F29A84BE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257175</xdr:colOff>
      <xdr:row>51</xdr:row>
      <xdr:rowOff>57149</xdr:rowOff>
    </xdr:from>
    <xdr:to>
      <xdr:col>41</xdr:col>
      <xdr:colOff>266700</xdr:colOff>
      <xdr:row>102</xdr:row>
      <xdr:rowOff>28575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AE8650E-27C6-ED2C-08EF-D73BEF5C5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0.00619</cdr:x>
      <cdr:y>0.9346</cdr:y>
    </cdr:from>
    <cdr:to>
      <cdr:x>0.08454</cdr:x>
      <cdr:y>1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6FF6117A-77B6-462C-905F-7180FC6EFD24}"/>
            </a:ext>
          </a:extLst>
        </cdr:cNvPr>
        <cdr:cNvSpPr txBox="1"/>
      </cdr:nvSpPr>
      <cdr:spPr>
        <a:xfrm xmlns:a="http://schemas.openxmlformats.org/drawingml/2006/main" rot="10800000" flipV="1">
          <a:off x="57151" y="2278925"/>
          <a:ext cx="723900" cy="159475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square" lIns="0" tIns="0" rIns="0" bIns="0" rtlCol="0" anchor="ctr" anchorCtr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/>
            <a:t>Kilde:</a:t>
          </a:r>
          <a:r>
            <a:rPr lang="nb-NO" sz="600" baseline="0"/>
            <a:t> </a:t>
          </a:r>
          <a:r>
            <a:rPr lang="nb-NO" sz="600"/>
            <a:t>TINE Råvare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0.00093</cdr:x>
      <cdr:y>0.94495</cdr:y>
    </cdr:from>
    <cdr:to>
      <cdr:x>0.07769</cdr:x>
      <cdr:y>0.99816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6FF6117A-77B6-462C-905F-7180FC6EFD24}"/>
            </a:ext>
          </a:extLst>
        </cdr:cNvPr>
        <cdr:cNvSpPr txBox="1"/>
      </cdr:nvSpPr>
      <cdr:spPr>
        <a:xfrm xmlns:a="http://schemas.openxmlformats.org/drawingml/2006/main">
          <a:off x="8895" y="2943225"/>
          <a:ext cx="734056" cy="165720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square" lIns="0" tIns="0" rIns="0" bIns="0" rtlCol="0" anchor="ctr" anchorCtr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/>
            <a:t>Kilde:</a:t>
          </a:r>
          <a:r>
            <a:rPr lang="nb-NO" sz="600" baseline="0"/>
            <a:t> </a:t>
          </a:r>
          <a:r>
            <a:rPr lang="nb-NO" sz="600"/>
            <a:t>TINE Råvare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188912</xdr:colOff>
      <xdr:row>0</xdr:row>
      <xdr:rowOff>127000</xdr:rowOff>
    </xdr:from>
    <xdr:to>
      <xdr:col>16</xdr:col>
      <xdr:colOff>243662</xdr:colOff>
      <xdr:row>41</xdr:row>
      <xdr:rowOff>687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851FCDF-69EB-4BC7-916D-F5F99C5298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415924</xdr:colOff>
      <xdr:row>0</xdr:row>
      <xdr:rowOff>117476</xdr:rowOff>
    </xdr:from>
    <xdr:to>
      <xdr:col>22</xdr:col>
      <xdr:colOff>383361</xdr:colOff>
      <xdr:row>40</xdr:row>
      <xdr:rowOff>149913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052FC7-60FA-43A5-9880-43A3FA24B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547684</xdr:colOff>
      <xdr:row>0</xdr:row>
      <xdr:rowOff>115889</xdr:rowOff>
    </xdr:from>
    <xdr:to>
      <xdr:col>28</xdr:col>
      <xdr:colOff>681809</xdr:colOff>
      <xdr:row>40</xdr:row>
      <xdr:rowOff>148326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CFA741A-2F80-4E5A-AE23-FBA493018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76200</xdr:colOff>
      <xdr:row>1</xdr:row>
      <xdr:rowOff>9524</xdr:rowOff>
    </xdr:from>
    <xdr:to>
      <xdr:col>1</xdr:col>
      <xdr:colOff>1563687</xdr:colOff>
      <xdr:row>9</xdr:row>
      <xdr:rowOff>15876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år 1">
              <a:extLst>
                <a:ext uri="{FF2B5EF4-FFF2-40B4-BE49-F238E27FC236}">
                  <a16:creationId xmlns:a16="http://schemas.microsoft.com/office/drawing/2014/main" id="{AFC59C81-83FB-44E4-A969-95ED2A6A05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å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00" y="160337"/>
              <a:ext cx="1717675" cy="210185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112712</xdr:colOff>
      <xdr:row>9</xdr:row>
      <xdr:rowOff>95250</xdr:rowOff>
    </xdr:from>
    <xdr:to>
      <xdr:col>1</xdr:col>
      <xdr:colOff>1539875</xdr:colOff>
      <xdr:row>21</xdr:row>
      <xdr:rowOff>7937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Region 6">
              <a:extLst>
                <a:ext uri="{FF2B5EF4-FFF2-40B4-BE49-F238E27FC236}">
                  <a16:creationId xmlns:a16="http://schemas.microsoft.com/office/drawing/2014/main" id="{E88F0EB7-D478-4A50-AAFC-4CF4977724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2712" y="2341563"/>
              <a:ext cx="1657351" cy="181768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125412</xdr:colOff>
      <xdr:row>21</xdr:row>
      <xdr:rowOff>88900</xdr:rowOff>
    </xdr:from>
    <xdr:to>
      <xdr:col>1</xdr:col>
      <xdr:colOff>1508123</xdr:colOff>
      <xdr:row>49</xdr:row>
      <xdr:rowOff>39687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kommune 6">
              <a:extLst>
                <a:ext uri="{FF2B5EF4-FFF2-40B4-BE49-F238E27FC236}">
                  <a16:creationId xmlns:a16="http://schemas.microsoft.com/office/drawing/2014/main" id="{5B864CB5-D362-4763-9C08-A693C11D91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e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5412" y="4240213"/>
              <a:ext cx="1612899" cy="439578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0.02084</cdr:x>
      <cdr:y>0.98381</cdr:y>
    </cdr:from>
    <cdr:to>
      <cdr:x>0.24622</cdr:x>
      <cdr:y>0.99686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ADA9C52-F6A6-433A-99D0-05BF61388B42}"/>
            </a:ext>
          </a:extLst>
        </cdr:cNvPr>
        <cdr:cNvSpPr txBox="1"/>
      </cdr:nvSpPr>
      <cdr:spPr>
        <a:xfrm xmlns:a="http://schemas.openxmlformats.org/drawingml/2006/main">
          <a:off x="82541" y="7083426"/>
          <a:ext cx="892504" cy="93960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non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>
              <a:solidFill>
                <a:schemeClr val="bg2">
                  <a:lumMod val="75000"/>
                </a:schemeClr>
              </a:solidFill>
            </a:rPr>
            <a:t>Kilde:</a:t>
          </a:r>
          <a:r>
            <a:rPr lang="nb-NO" sz="600" baseline="0">
              <a:solidFill>
                <a:schemeClr val="bg2">
                  <a:lumMod val="75000"/>
                </a:schemeClr>
              </a:solidFill>
            </a:rPr>
            <a:t> Landbruksdirektoratet</a:t>
          </a:r>
          <a:endParaRPr lang="nb-NO" sz="600">
            <a:solidFill>
              <a:schemeClr val="bg2">
                <a:lumMod val="75000"/>
              </a:schemeClr>
            </a:solidFill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0.03889</cdr:x>
      <cdr:y>0.98271</cdr:y>
    </cdr:from>
    <cdr:to>
      <cdr:x>0.26426</cdr:x>
      <cdr:y>0.99575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ADA9C52-F6A6-433A-99D0-05BF61388B42}"/>
            </a:ext>
          </a:extLst>
        </cdr:cNvPr>
        <cdr:cNvSpPr txBox="1"/>
      </cdr:nvSpPr>
      <cdr:spPr>
        <a:xfrm xmlns:a="http://schemas.openxmlformats.org/drawingml/2006/main">
          <a:off x="153988" y="7075488"/>
          <a:ext cx="892488" cy="93936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non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>
              <a:solidFill>
                <a:schemeClr val="bg2">
                  <a:lumMod val="75000"/>
                </a:schemeClr>
              </a:solidFill>
            </a:rPr>
            <a:t>Kilde:</a:t>
          </a:r>
          <a:r>
            <a:rPr lang="nb-NO" sz="600" baseline="0">
              <a:solidFill>
                <a:schemeClr val="bg2">
                  <a:lumMod val="75000"/>
                </a:schemeClr>
              </a:solidFill>
            </a:rPr>
            <a:t> Landbruksdirektoratet</a:t>
          </a:r>
          <a:endParaRPr lang="nb-NO" sz="600">
            <a:solidFill>
              <a:schemeClr val="bg2">
                <a:lumMod val="75000"/>
              </a:schemeClr>
            </a:solidFill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0.02886</cdr:x>
      <cdr:y>0.9794</cdr:y>
    </cdr:from>
    <cdr:to>
      <cdr:x>0.25424</cdr:x>
      <cdr:y>0.99245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ADA9C52-F6A6-433A-99D0-05BF61388B42}"/>
            </a:ext>
          </a:extLst>
        </cdr:cNvPr>
        <cdr:cNvSpPr txBox="1"/>
      </cdr:nvSpPr>
      <cdr:spPr>
        <a:xfrm xmlns:a="http://schemas.openxmlformats.org/drawingml/2006/main">
          <a:off x="114300" y="7051675"/>
          <a:ext cx="892488" cy="93936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non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600">
              <a:solidFill>
                <a:schemeClr val="bg2">
                  <a:lumMod val="75000"/>
                </a:schemeClr>
              </a:solidFill>
            </a:rPr>
            <a:t>Kilde:</a:t>
          </a:r>
          <a:r>
            <a:rPr lang="nb-NO" sz="600" baseline="0">
              <a:solidFill>
                <a:schemeClr val="bg2">
                  <a:lumMod val="75000"/>
                </a:schemeClr>
              </a:solidFill>
            </a:rPr>
            <a:t> Landbruksdirektoratet</a:t>
          </a:r>
          <a:endParaRPr lang="nb-NO" sz="600">
            <a:solidFill>
              <a:schemeClr val="bg2">
                <a:lumMod val="75000"/>
              </a:schemeClr>
            </a:solidFill>
          </a:endParaRPr>
        </a:p>
      </cdr:txBody>
    </cdr:sp>
  </cdr:relSizeAnchor>
</c:userShapes>
</file>

<file path=xl/pivotCache/_rels/pivotCacheDefinition3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556365744" backgroundQuery="1" createdVersion="7" refreshedVersion="8" minRefreshableVersion="3" recordCount="0" supportSubquery="1" supportAdvancedDrill="1" xr:uid="{748CFAFD-0183-4914-8535-5AB0F120F92C}">
  <cacheSource type="external" connectionId="2"/>
  <cacheFields count="4">
    <cacheField name="[Tab_base].[Region].[Region]" caption="Region" numFmtId="0" level="1">
      <sharedItems containsSemiMixedTypes="0" containsNonDate="0" containsString="0"/>
    </cacheField>
    <cacheField name="[Tab_base].[kommune].[kommune]" caption="kommune" numFmtId="0" hierarchy="2" level="1">
      <sharedItems containsSemiMixedTypes="0" containsNonDate="0" containsString="0"/>
    </cacheField>
    <cacheField name="[Tab_base].[år].[år]" caption="år" numFmtId="0" hierarchy="3" level="1">
      <sharedItems containsSemiMixedTypes="0" containsString="0" containsNumber="1" containsInteger="1" minValue="1995" maxValue="2024" count="30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1996]"/>
            <x15:cachedUniqueName index="2" name="[Tab_base].[år].&amp;[1997]"/>
            <x15:cachedUniqueName index="3" name="[Tab_base].[år].&amp;[1998]"/>
            <x15:cachedUniqueName index="4" name="[Tab_base].[år].&amp;[1999]"/>
            <x15:cachedUniqueName index="5" name="[Tab_base].[år].&amp;[2000]"/>
            <x15:cachedUniqueName index="6" name="[Tab_base].[år].&amp;[2001]"/>
            <x15:cachedUniqueName index="7" name="[Tab_base].[år].&amp;[2002]"/>
            <x15:cachedUniqueName index="8" name="[Tab_base].[år].&amp;[2003]"/>
            <x15:cachedUniqueName index="9" name="[Tab_base].[år].&amp;[2004]"/>
            <x15:cachedUniqueName index="10" name="[Tab_base].[år].&amp;[2005]"/>
            <x15:cachedUniqueName index="11" name="[Tab_base].[år].&amp;[2006]"/>
            <x15:cachedUniqueName index="12" name="[Tab_base].[år].&amp;[2007]"/>
            <x15:cachedUniqueName index="13" name="[Tab_base].[år].&amp;[2008]"/>
            <x15:cachedUniqueName index="14" name="[Tab_base].[år].&amp;[2009]"/>
            <x15:cachedUniqueName index="15" name="[Tab_base].[år].&amp;[2010]"/>
            <x15:cachedUniqueName index="16" name="[Tab_base].[år].&amp;[2011]"/>
            <x15:cachedUniqueName index="17" name="[Tab_base].[år].&amp;[2012]"/>
            <x15:cachedUniqueName index="18" name="[Tab_base].[år].&amp;[2013]"/>
            <x15:cachedUniqueName index="19" name="[Tab_base].[år].&amp;[2014]"/>
            <x15:cachedUniqueName index="20" name="[Tab_base].[år].&amp;[2015]"/>
            <x15:cachedUniqueName index="21" name="[Tab_base].[år].&amp;[2016]"/>
            <x15:cachedUniqueName index="22" name="[Tab_base].[år].&amp;[2017]"/>
            <x15:cachedUniqueName index="23" name="[Tab_base].[år].&amp;[2018]"/>
            <x15:cachedUniqueName index="24" name="[Tab_base].[år].&amp;[2019]"/>
            <x15:cachedUniqueName index="25" name="[Tab_base].[år].&amp;[2020]"/>
            <x15:cachedUniqueName index="26" name="[Tab_base].[år].&amp;[2021]"/>
            <x15:cachedUniqueName index="27" name="[Tab_base].[år].&amp;[2022]"/>
            <x15:cachedUniqueName index="28" name="[Tab_base].[år].&amp;[2023]"/>
            <x15:cachedUniqueName index="29" name="[Tab_base].[år].&amp;[2024]"/>
          </x15:cachedUniqueNames>
        </ext>
      </extLst>
    </cacheField>
    <cacheField name="[Measures].[Sum leveranse]" caption="Sum leveranse" numFmtId="0" hierarchy="8" level="32767"/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0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1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2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 oneField="1">
      <fieldsUsage count="1">
        <fieldUsage x="3"/>
      </fieldsUsage>
    </cacheHierarchy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595138885" backgroundQuery="1" createdVersion="7" refreshedVersion="8" minRefreshableVersion="3" recordCount="0" supportSubquery="1" supportAdvancedDrill="1" xr:uid="{AB9ACD82-362C-4FDE-BD92-9169266DF5DF}">
  <cacheSource type="external" connectionId="2"/>
  <cacheFields count="4">
    <cacheField name="[Tab_base].[år].[år]" caption="år" numFmtId="0" hierarchy="3" level="1">
      <sharedItems containsSemiMixedTypes="0" containsNonDate="0" containsString="0"/>
    </cacheField>
    <cacheField name="[Tab_base].[kommune].[kommune]" caption="kommune" numFmtId="0" hierarchy="2" level="1">
      <sharedItems count="38">
        <s v="Flatanger"/>
        <s v="Frosta"/>
        <s v="Frøya"/>
        <s v="Grong"/>
        <s v="Heim"/>
        <s v="Hitra"/>
        <s v="Holtålen"/>
        <s v="Høylandet"/>
        <s v="Inderøy"/>
        <s v="Indre Fosen"/>
        <s v="Leka"/>
        <s v="Levanger"/>
        <s v="Lierne"/>
        <s v="Malvik"/>
        <s v="Melhus"/>
        <s v="Meråker"/>
        <s v="Midtre Gauldal"/>
        <s v="Namskogan"/>
        <s v="Namsos"/>
        <s v="Nærøysund"/>
        <s v="Oppdal"/>
        <s v="Orkland"/>
        <s v="Osen"/>
        <s v="Overhalla"/>
        <s v="Rennebu"/>
        <s v="Rindal"/>
        <s v="Røros"/>
        <s v="Røyrvik"/>
        <s v="Selbu"/>
        <s v="Skaun"/>
        <s v="Snåsa"/>
        <s v="Steinkjer"/>
        <s v="Stjørdal"/>
        <s v="Trondheim"/>
        <s v="Tydal"/>
        <s v="Verdal"/>
        <s v="Ørland"/>
        <s v="Åfjord"/>
      </sharedItems>
    </cacheField>
    <cacheField name="[Tab_base].[Region].[Region]" caption="Region" numFmtId="0" level="1">
      <sharedItems containsSemiMixedTypes="0" containsNonDate="0" containsString="0"/>
    </cacheField>
    <cacheField name="[Measures].[Gj.snitt]" caption="Gj.snitt" numFmtId="0" hierarchy="7" level="32767"/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2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1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0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 oneField="1">
      <fieldsUsage count="1">
        <fieldUsage x="3"/>
      </fieldsUsage>
    </cacheHierarchy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597453702" backgroundQuery="1" createdVersion="7" refreshedVersion="8" minRefreshableVersion="3" recordCount="0" supportSubquery="1" supportAdvancedDrill="1" xr:uid="{41471E0E-5A60-4B3B-9784-8043020146E1}">
  <cacheSource type="external" connectionId="2"/>
  <cacheFields count="4">
    <cacheField name="[Tab_base].[år].[år]" caption="år" numFmtId="0" hierarchy="3" level="1">
      <sharedItems containsSemiMixedTypes="0" containsNonDate="0" containsString="0"/>
    </cacheField>
    <cacheField name="[Tab_base].[kommune].[kommune]" caption="kommune" numFmtId="0" hierarchy="2" level="1">
      <sharedItems count="38">
        <s v="Flatanger"/>
        <s v="Frosta"/>
        <s v="Frøya"/>
        <s v="Grong"/>
        <s v="Heim"/>
        <s v="Hitra"/>
        <s v="Holtålen"/>
        <s v="Høylandet"/>
        <s v="Inderøy"/>
        <s v="Indre Fosen"/>
        <s v="Leka"/>
        <s v="Levanger"/>
        <s v="Lierne"/>
        <s v="Malvik"/>
        <s v="Melhus"/>
        <s v="Meråker"/>
        <s v="Midtre Gauldal"/>
        <s v="Namskogan"/>
        <s v="Namsos"/>
        <s v="Nærøysund"/>
        <s v="Oppdal"/>
        <s v="Orkland"/>
        <s v="Osen"/>
        <s v="Overhalla"/>
        <s v="Rennebu"/>
        <s v="Rindal"/>
        <s v="Røros"/>
        <s v="Røyrvik"/>
        <s v="Selbu"/>
        <s v="Skaun"/>
        <s v="Snåsa"/>
        <s v="Steinkjer"/>
        <s v="Stjørdal"/>
        <s v="Trondheim"/>
        <s v="Tydal"/>
        <s v="Verdal"/>
        <s v="Ørland"/>
        <s v="Åfjord"/>
      </sharedItems>
    </cacheField>
    <cacheField name="[Tab_base].[Region].[Region]" caption="Region" numFmtId="0" level="1">
      <sharedItems containsSemiMixedTypes="0" containsNonDate="0" containsString="0"/>
    </cacheField>
    <cacheField name="[Measures].[Gj.snitt]" caption="Gj.snitt" numFmtId="0" hierarchy="7" level="32767"/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2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1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0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 oneField="1">
      <fieldsUsage count="1">
        <fieldUsage x="3"/>
      </fieldsUsage>
    </cacheHierarchy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01273151" backgroundQuery="1" createdVersion="7" refreshedVersion="8" minRefreshableVersion="3" recordCount="0" supportSubquery="1" supportAdvancedDrill="1" xr:uid="{CE331B2E-7B7E-40A0-B8DE-FACE9BAEE0C1}">
  <cacheSource type="external" connectionId="2"/>
  <cacheFields count="4">
    <cacheField name="[Tab_base].[år].[år]" caption="år" numFmtId="0" hierarchy="3" level="1">
      <sharedItems containsSemiMixedTypes="0" containsNonDate="0" containsString="0"/>
    </cacheField>
    <cacheField name="[Tab_base].[kommune].[kommune]" caption="kommune" numFmtId="0" hierarchy="2" level="1">
      <sharedItems count="38">
        <s v="Flatanger"/>
        <s v="Frosta"/>
        <s v="Frøya"/>
        <s v="Grong"/>
        <s v="Heim"/>
        <s v="Hitra"/>
        <s v="Holtålen"/>
        <s v="Høylandet"/>
        <s v="Inderøy"/>
        <s v="Indre Fosen"/>
        <s v="Leka"/>
        <s v="Levanger"/>
        <s v="Lierne"/>
        <s v="Malvik"/>
        <s v="Melhus"/>
        <s v="Meråker"/>
        <s v="Midtre Gauldal"/>
        <s v="Namskogan"/>
        <s v="Namsos"/>
        <s v="Nærøysund"/>
        <s v="Oppdal"/>
        <s v="Orkland"/>
        <s v="Osen"/>
        <s v="Overhalla"/>
        <s v="Rennebu"/>
        <s v="Rindal"/>
        <s v="Røros"/>
        <s v="Røyrvik"/>
        <s v="Selbu"/>
        <s v="Skaun"/>
        <s v="Snåsa"/>
        <s v="Steinkjer"/>
        <s v="Stjørdal"/>
        <s v="Trondheim"/>
        <s v="Tydal"/>
        <s v="Verdal"/>
        <s v="Ørland"/>
        <s v="Åfjord"/>
      </sharedItems>
    </cacheField>
    <cacheField name="[Tab_base].[Region].[Region]" caption="Region" numFmtId="0" level="1">
      <sharedItems containsSemiMixedTypes="0" containsNonDate="0" containsString="0"/>
    </cacheField>
    <cacheField name="[Measures].[Sum prod]" caption="Sum prod" numFmtId="0" hierarchy="9" level="32767"/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2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1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0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 oneField="1">
      <fieldsUsage count="1">
        <fieldUsage x="3"/>
      </fieldsUsage>
    </cacheHierarchy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05324076" backgroundQuery="1" createdVersion="7" refreshedVersion="8" minRefreshableVersion="3" recordCount="0" supportSubquery="1" supportAdvancedDrill="1" xr:uid="{54BAA49F-ECCB-4411-BDC8-1094201D68AD}">
  <cacheSource type="external" connectionId="2"/>
  <cacheFields count="4">
    <cacheField name="[Tab_base].[år].[år]" caption="år" numFmtId="0" hierarchy="3" level="1">
      <sharedItems containsSemiMixedTypes="0" containsString="0" containsNumber="1" containsInteger="1" minValue="1995" maxValue="2024" count="30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1996]"/>
            <x15:cachedUniqueName index="2" name="[Tab_base].[år].&amp;[1997]"/>
            <x15:cachedUniqueName index="3" name="[Tab_base].[år].&amp;[1998]"/>
            <x15:cachedUniqueName index="4" name="[Tab_base].[år].&amp;[1999]"/>
            <x15:cachedUniqueName index="5" name="[Tab_base].[år].&amp;[2000]"/>
            <x15:cachedUniqueName index="6" name="[Tab_base].[år].&amp;[2001]"/>
            <x15:cachedUniqueName index="7" name="[Tab_base].[år].&amp;[2002]"/>
            <x15:cachedUniqueName index="8" name="[Tab_base].[år].&amp;[2003]"/>
            <x15:cachedUniqueName index="9" name="[Tab_base].[år].&amp;[2004]"/>
            <x15:cachedUniqueName index="10" name="[Tab_base].[år].&amp;[2005]"/>
            <x15:cachedUniqueName index="11" name="[Tab_base].[år].&amp;[2006]"/>
            <x15:cachedUniqueName index="12" name="[Tab_base].[år].&amp;[2007]"/>
            <x15:cachedUniqueName index="13" name="[Tab_base].[år].&amp;[2008]"/>
            <x15:cachedUniqueName index="14" name="[Tab_base].[år].&amp;[2009]"/>
            <x15:cachedUniqueName index="15" name="[Tab_base].[år].&amp;[2010]"/>
            <x15:cachedUniqueName index="16" name="[Tab_base].[år].&amp;[2011]"/>
            <x15:cachedUniqueName index="17" name="[Tab_base].[år].&amp;[2012]"/>
            <x15:cachedUniqueName index="18" name="[Tab_base].[år].&amp;[2013]"/>
            <x15:cachedUniqueName index="19" name="[Tab_base].[år].&amp;[2014]"/>
            <x15:cachedUniqueName index="20" name="[Tab_base].[år].&amp;[2015]"/>
            <x15:cachedUniqueName index="21" name="[Tab_base].[år].&amp;[2016]"/>
            <x15:cachedUniqueName index="22" name="[Tab_base].[år].&amp;[2017]"/>
            <x15:cachedUniqueName index="23" name="[Tab_base].[år].&amp;[2018]"/>
            <x15:cachedUniqueName index="24" name="[Tab_base].[år].&amp;[2019]"/>
            <x15:cachedUniqueName index="25" name="[Tab_base].[år].&amp;[2020]"/>
            <x15:cachedUniqueName index="26" name="[Tab_base].[år].&amp;[2021]"/>
            <x15:cachedUniqueName index="27" name="[Tab_base].[år].&amp;[2022]"/>
            <x15:cachedUniqueName index="28" name="[Tab_base].[år].&amp;[2023]"/>
            <x15:cachedUniqueName index="29" name="[Tab_base].[år].&amp;[2024]"/>
          </x15:cachedUniqueNames>
        </ext>
      </extLst>
    </cacheField>
    <cacheField name="[Tab_base].[Region].[Region]" caption="Region" numFmtId="0" level="1">
      <sharedItems count="7">
        <s v="Fosenregionen"/>
        <s v="Inn-Trøndelag"/>
        <s v="Namdalsregionen"/>
        <s v="Orkdalsregionen"/>
        <s v="Trondheim"/>
        <s v="Trøndelag Sør"/>
        <s v="Værnesregionen"/>
      </sharedItems>
    </cacheField>
    <cacheField name="[Measures].[Gj.snitt]" caption="Gj.snitt" numFmtId="0" hierarchy="7" level="32767"/>
    <cacheField name="[Tab_base].[kommune].[kommune]" caption="kommune" numFmtId="0" hierarchy="2" level="1">
      <sharedItems count="38">
        <s v="Indre Fosen"/>
        <s v="Osen"/>
        <s v="Ørland"/>
        <s v="Åfjord"/>
        <s v="Inderøy"/>
        <s v="Levanger"/>
        <s v="Snåsa"/>
        <s v="Steinkjer"/>
        <s v="Verdal"/>
        <s v="Flatanger"/>
        <s v="Grong"/>
        <s v="Høylandet"/>
        <s v="Leka"/>
        <s v="Lierne"/>
        <s v="Namskogan"/>
        <s v="Namsos"/>
        <s v="Nærøysund"/>
        <s v="Overhalla"/>
        <s v="Røyrvik"/>
        <s v="Frøya"/>
        <s v="Heim"/>
        <s v="Hitra"/>
        <s v="Orkland"/>
        <s v="Rindal"/>
        <s v="Skaun"/>
        <s v="Trondheim"/>
        <s v="Holtålen"/>
        <s v="Melhus"/>
        <s v="Midtre Gauldal"/>
        <s v="Oppdal"/>
        <s v="Rennebu"/>
        <s v="Røros"/>
        <s v="Frosta"/>
        <s v="Malvik"/>
        <s v="Meråker"/>
        <s v="Selbu"/>
        <s v="Stjørdal"/>
        <s v="Tydal"/>
      </sharedItems>
    </cacheField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1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3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0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 oneField="1">
      <fieldsUsage count="1">
        <fieldUsage x="2"/>
      </fieldsUsage>
    </cacheHierarchy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0625" backgroundQuery="1" createdVersion="7" refreshedVersion="8" minRefreshableVersion="3" recordCount="0" supportSubquery="1" supportAdvancedDrill="1" xr:uid="{B73056B4-C6EE-4597-BAC3-5DB6169EB75F}">
  <cacheSource type="external" connectionId="2"/>
  <cacheFields count="4">
    <cacheField name="[Tab_base].[år].[år]" caption="år" numFmtId="0" hierarchy="3" level="1">
      <sharedItems containsSemiMixedTypes="0" containsString="0" containsNumber="1" containsInteger="1" minValue="1995" maxValue="2024" count="30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1996]"/>
            <x15:cachedUniqueName index="2" name="[Tab_base].[år].&amp;[1997]"/>
            <x15:cachedUniqueName index="3" name="[Tab_base].[år].&amp;[1998]"/>
            <x15:cachedUniqueName index="4" name="[Tab_base].[år].&amp;[1999]"/>
            <x15:cachedUniqueName index="5" name="[Tab_base].[år].&amp;[2000]"/>
            <x15:cachedUniqueName index="6" name="[Tab_base].[år].&amp;[2001]"/>
            <x15:cachedUniqueName index="7" name="[Tab_base].[år].&amp;[2002]"/>
            <x15:cachedUniqueName index="8" name="[Tab_base].[år].&amp;[2003]"/>
            <x15:cachedUniqueName index="9" name="[Tab_base].[år].&amp;[2004]"/>
            <x15:cachedUniqueName index="10" name="[Tab_base].[år].&amp;[2005]"/>
            <x15:cachedUniqueName index="11" name="[Tab_base].[år].&amp;[2006]"/>
            <x15:cachedUniqueName index="12" name="[Tab_base].[år].&amp;[2007]"/>
            <x15:cachedUniqueName index="13" name="[Tab_base].[år].&amp;[2008]"/>
            <x15:cachedUniqueName index="14" name="[Tab_base].[år].&amp;[2009]"/>
            <x15:cachedUniqueName index="15" name="[Tab_base].[år].&amp;[2010]"/>
            <x15:cachedUniqueName index="16" name="[Tab_base].[år].&amp;[2011]"/>
            <x15:cachedUniqueName index="17" name="[Tab_base].[år].&amp;[2012]"/>
            <x15:cachedUniqueName index="18" name="[Tab_base].[år].&amp;[2013]"/>
            <x15:cachedUniqueName index="19" name="[Tab_base].[år].&amp;[2014]"/>
            <x15:cachedUniqueName index="20" name="[Tab_base].[år].&amp;[2015]"/>
            <x15:cachedUniqueName index="21" name="[Tab_base].[år].&amp;[2016]"/>
            <x15:cachedUniqueName index="22" name="[Tab_base].[år].&amp;[2017]"/>
            <x15:cachedUniqueName index="23" name="[Tab_base].[år].&amp;[2018]"/>
            <x15:cachedUniqueName index="24" name="[Tab_base].[år].&amp;[2019]"/>
            <x15:cachedUniqueName index="25" name="[Tab_base].[år].&amp;[2020]"/>
            <x15:cachedUniqueName index="26" name="[Tab_base].[år].&amp;[2021]"/>
            <x15:cachedUniqueName index="27" name="[Tab_base].[år].&amp;[2022]"/>
            <x15:cachedUniqueName index="28" name="[Tab_base].[år].&amp;[2023]"/>
            <x15:cachedUniqueName index="29" name="[Tab_base].[år].&amp;[2024]"/>
          </x15:cachedUniqueNames>
        </ext>
      </extLst>
    </cacheField>
    <cacheField name="[Measures].[Gj.snitt]" caption="Gj.snitt" numFmtId="0" hierarchy="7" level="32767"/>
    <cacheField name="[Tab_base].[kommune].[kommune]" caption="kommune" numFmtId="0" hierarchy="2" level="1">
      <sharedItems count="38">
        <s v="Flatanger"/>
        <s v="Frosta"/>
        <s v="Frøya"/>
        <s v="Grong"/>
        <s v="Heim"/>
        <s v="Hitra"/>
        <s v="Holtålen"/>
        <s v="Høylandet"/>
        <s v="Inderøy"/>
        <s v="Indre Fosen"/>
        <s v="Leka"/>
        <s v="Levanger"/>
        <s v="Lierne"/>
        <s v="Malvik"/>
        <s v="Melhus"/>
        <s v="Meråker"/>
        <s v="Midtre Gauldal"/>
        <s v="Namskogan"/>
        <s v="Namsos"/>
        <s v="Nærøysund"/>
        <s v="Oppdal"/>
        <s v="Orkland"/>
        <s v="Osen"/>
        <s v="Overhalla"/>
        <s v="Rennebu"/>
        <s v="Rindal"/>
        <s v="Røros"/>
        <s v="Røyrvik"/>
        <s v="Selbu"/>
        <s v="Skaun"/>
        <s v="Snåsa"/>
        <s v="Steinkjer"/>
        <s v="Stjørdal"/>
        <s v="Trondheim"/>
        <s v="Tydal"/>
        <s v="Verdal"/>
        <s v="Ørland"/>
        <s v="Åfjord"/>
      </sharedItems>
    </cacheField>
    <cacheField name="[Tab_base].[Region].[Region]" caption="Region" numFmtId="0" level="1">
      <sharedItems containsSemiMixedTypes="0" containsNonDate="0" containsString="0"/>
    </cacheField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3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2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0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 oneField="1">
      <fieldsUsage count="1">
        <fieldUsage x="1"/>
      </fieldsUsage>
    </cacheHierarchy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08217594" backgroundQuery="1" createdVersion="7" refreshedVersion="8" minRefreshableVersion="3" recordCount="0" supportSubquery="1" supportAdvancedDrill="1" xr:uid="{794C5688-2DAB-459C-9137-53F68BEA336D}">
  <cacheSource type="external" connectionId="2"/>
  <cacheFields count="1">
    <cacheField name="[Tab_base].[Region].[Region]" caption="Region" numFmtId="0" level="1">
      <sharedItems count="1">
        <s v="Trøndelag Sør"/>
      </sharedItems>
    </cacheField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0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0" memberValueDatatype="130" unbalanced="0"/>
    <cacheHierarchy uniqueName="[Tab_base].[år]" caption="år" attribute="1" defaultMemberUniqueName="[Tab_base].[år].[All]" allUniqueName="[Tab_base].[år].[All]" dimensionUniqueName="[Tab_base]" displayFolder="" count="0" memberValueDatatype="20" unbalanced="0"/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10069441" backgroundQuery="1" createdVersion="7" refreshedVersion="8" minRefreshableVersion="3" recordCount="0" supportSubquery="1" supportAdvancedDrill="1" xr:uid="{ECB10EDB-7E37-496C-87CA-CBE6C91B7B0A}">
  <cacheSource type="external" connectionId="2"/>
  <cacheFields count="3">
    <cacheField name="[Tab_base].[år].[år]" caption="år" numFmtId="0" hierarchy="3" level="1">
      <sharedItems containsSemiMixedTypes="0" containsString="0" containsNumber="1" containsInteger="1" minValue="1995" maxValue="2024" count="30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1996]"/>
            <x15:cachedUniqueName index="2" name="[Tab_base].[år].&amp;[1997]"/>
            <x15:cachedUniqueName index="3" name="[Tab_base].[år].&amp;[1998]"/>
            <x15:cachedUniqueName index="4" name="[Tab_base].[år].&amp;[1999]"/>
            <x15:cachedUniqueName index="5" name="[Tab_base].[år].&amp;[2000]"/>
            <x15:cachedUniqueName index="6" name="[Tab_base].[år].&amp;[2001]"/>
            <x15:cachedUniqueName index="7" name="[Tab_base].[år].&amp;[2002]"/>
            <x15:cachedUniqueName index="8" name="[Tab_base].[år].&amp;[2003]"/>
            <x15:cachedUniqueName index="9" name="[Tab_base].[år].&amp;[2004]"/>
            <x15:cachedUniqueName index="10" name="[Tab_base].[år].&amp;[2005]"/>
            <x15:cachedUniqueName index="11" name="[Tab_base].[år].&amp;[2006]"/>
            <x15:cachedUniqueName index="12" name="[Tab_base].[år].&amp;[2007]"/>
            <x15:cachedUniqueName index="13" name="[Tab_base].[år].&amp;[2008]"/>
            <x15:cachedUniqueName index="14" name="[Tab_base].[år].&amp;[2009]"/>
            <x15:cachedUniqueName index="15" name="[Tab_base].[år].&amp;[2010]"/>
            <x15:cachedUniqueName index="16" name="[Tab_base].[år].&amp;[2011]"/>
            <x15:cachedUniqueName index="17" name="[Tab_base].[år].&amp;[2012]"/>
            <x15:cachedUniqueName index="18" name="[Tab_base].[år].&amp;[2013]"/>
            <x15:cachedUniqueName index="19" name="[Tab_base].[år].&amp;[2014]"/>
            <x15:cachedUniqueName index="20" name="[Tab_base].[år].&amp;[2015]"/>
            <x15:cachedUniqueName index="21" name="[Tab_base].[år].&amp;[2016]"/>
            <x15:cachedUniqueName index="22" name="[Tab_base].[år].&amp;[2017]"/>
            <x15:cachedUniqueName index="23" name="[Tab_base].[år].&amp;[2018]"/>
            <x15:cachedUniqueName index="24" name="[Tab_base].[år].&amp;[2019]"/>
            <x15:cachedUniqueName index="25" name="[Tab_base].[år].&amp;[2020]"/>
            <x15:cachedUniqueName index="26" name="[Tab_base].[år].&amp;[2021]"/>
            <x15:cachedUniqueName index="27" name="[Tab_base].[år].&amp;[2022]"/>
            <x15:cachedUniqueName index="28" name="[Tab_base].[år].&amp;[2023]"/>
            <x15:cachedUniqueName index="29" name="[Tab_base].[år].&amp;[2024]"/>
          </x15:cachedUniqueNames>
        </ext>
      </extLst>
    </cacheField>
    <cacheField name="[Measures].[Gj.snitt]" caption="Gj.snitt" numFmtId="0" hierarchy="7" level="32767"/>
    <cacheField name="[Tab_base].[Region].[Region]" caption="Region" numFmtId="0" level="1">
      <sharedItems count="7">
        <s v="Fosenregionen"/>
        <s v="Inn-Trøndelag"/>
        <s v="Namdalsregionen"/>
        <s v="Orkdalsregionen"/>
        <s v="Trondheim"/>
        <s v="Trøndelag Sør"/>
        <s v="Værnesregionen"/>
      </sharedItems>
    </cacheField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2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0" memberValueDatatype="130" unbalanced="0"/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0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 oneField="1">
      <fieldsUsage count="1">
        <fieldUsage x="1"/>
      </fieldsUsage>
    </cacheHierarchy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11342596" backgroundQuery="1" createdVersion="7" refreshedVersion="8" minRefreshableVersion="3" recordCount="0" supportSubquery="1" supportAdvancedDrill="1" xr:uid="{2F62F00E-A7CB-4238-A93D-37A8EE3571B5}">
  <cacheSource type="external" connectionId="2"/>
  <cacheFields count="3">
    <cacheField name="[Tab_base].[år].[år]" caption="år" numFmtId="0" hierarchy="3" level="1">
      <sharedItems containsSemiMixedTypes="0" containsString="0" containsNumber="1" containsInteger="1" minValue="1995" maxValue="2024" count="30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1996]"/>
            <x15:cachedUniqueName index="2" name="[Tab_base].[år].&amp;[1997]"/>
            <x15:cachedUniqueName index="3" name="[Tab_base].[år].&amp;[1998]"/>
            <x15:cachedUniqueName index="4" name="[Tab_base].[år].&amp;[1999]"/>
            <x15:cachedUniqueName index="5" name="[Tab_base].[år].&amp;[2000]"/>
            <x15:cachedUniqueName index="6" name="[Tab_base].[år].&amp;[2001]"/>
            <x15:cachedUniqueName index="7" name="[Tab_base].[år].&amp;[2002]"/>
            <x15:cachedUniqueName index="8" name="[Tab_base].[år].&amp;[2003]"/>
            <x15:cachedUniqueName index="9" name="[Tab_base].[år].&amp;[2004]"/>
            <x15:cachedUniqueName index="10" name="[Tab_base].[år].&amp;[2005]"/>
            <x15:cachedUniqueName index="11" name="[Tab_base].[år].&amp;[2006]"/>
            <x15:cachedUniqueName index="12" name="[Tab_base].[år].&amp;[2007]"/>
            <x15:cachedUniqueName index="13" name="[Tab_base].[år].&amp;[2008]"/>
            <x15:cachedUniqueName index="14" name="[Tab_base].[år].&amp;[2009]"/>
            <x15:cachedUniqueName index="15" name="[Tab_base].[år].&amp;[2010]"/>
            <x15:cachedUniqueName index="16" name="[Tab_base].[år].&amp;[2011]"/>
            <x15:cachedUniqueName index="17" name="[Tab_base].[år].&amp;[2012]"/>
            <x15:cachedUniqueName index="18" name="[Tab_base].[år].&amp;[2013]"/>
            <x15:cachedUniqueName index="19" name="[Tab_base].[år].&amp;[2014]"/>
            <x15:cachedUniqueName index="20" name="[Tab_base].[år].&amp;[2015]"/>
            <x15:cachedUniqueName index="21" name="[Tab_base].[år].&amp;[2016]"/>
            <x15:cachedUniqueName index="22" name="[Tab_base].[år].&amp;[2017]"/>
            <x15:cachedUniqueName index="23" name="[Tab_base].[år].&amp;[2018]"/>
            <x15:cachedUniqueName index="24" name="[Tab_base].[år].&amp;[2019]"/>
            <x15:cachedUniqueName index="25" name="[Tab_base].[år].&amp;[2020]"/>
            <x15:cachedUniqueName index="26" name="[Tab_base].[år].&amp;[2021]"/>
            <x15:cachedUniqueName index="27" name="[Tab_base].[år].&amp;[2022]"/>
            <x15:cachedUniqueName index="28" name="[Tab_base].[år].&amp;[2023]"/>
            <x15:cachedUniqueName index="29" name="[Tab_base].[år].&amp;[2024]"/>
          </x15:cachedUniqueNames>
        </ext>
      </extLst>
    </cacheField>
    <cacheField name="[Measures].[Sum prod]" caption="Sum prod" numFmtId="0" hierarchy="9" level="32767"/>
    <cacheField name="[Tab_base].[Region].[Region]" caption="Region" numFmtId="0" level="1">
      <sharedItems count="7">
        <s v="Fosenregionen"/>
        <s v="Inn-Trøndelag"/>
        <s v="Namdalsregionen"/>
        <s v="Orkdalsregionen"/>
        <s v="Trondheim"/>
        <s v="Trøndelag Sør"/>
        <s v="Værnesregionen"/>
      </sharedItems>
    </cacheField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2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0" memberValueDatatype="130" unbalanced="0"/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0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 oneField="1">
      <fieldsUsage count="1">
        <fieldUsage x="1"/>
      </fieldsUsage>
    </cacheHierarchy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12384258" backgroundQuery="1" createdVersion="7" refreshedVersion="8" minRefreshableVersion="3" recordCount="0" supportSubquery="1" supportAdvancedDrill="1" xr:uid="{2B0E5D48-2A3D-4EE3-B5DD-D13F829434AC}">
  <cacheSource type="external" connectionId="2"/>
  <cacheFields count="3">
    <cacheField name="[Tab_base].[år].[år]" caption="år" numFmtId="0" hierarchy="3" level="1">
      <sharedItems containsSemiMixedTypes="0" containsString="0" containsNumber="1" containsInteger="1" minValue="1995" maxValue="2024" count="30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1996]"/>
            <x15:cachedUniqueName index="2" name="[Tab_base].[år].&amp;[1997]"/>
            <x15:cachedUniqueName index="3" name="[Tab_base].[år].&amp;[1998]"/>
            <x15:cachedUniqueName index="4" name="[Tab_base].[år].&amp;[1999]"/>
            <x15:cachedUniqueName index="5" name="[Tab_base].[år].&amp;[2000]"/>
            <x15:cachedUniqueName index="6" name="[Tab_base].[år].&amp;[2001]"/>
            <x15:cachedUniqueName index="7" name="[Tab_base].[år].&amp;[2002]"/>
            <x15:cachedUniqueName index="8" name="[Tab_base].[år].&amp;[2003]"/>
            <x15:cachedUniqueName index="9" name="[Tab_base].[år].&amp;[2004]"/>
            <x15:cachedUniqueName index="10" name="[Tab_base].[år].&amp;[2005]"/>
            <x15:cachedUniqueName index="11" name="[Tab_base].[år].&amp;[2006]"/>
            <x15:cachedUniqueName index="12" name="[Tab_base].[år].&amp;[2007]"/>
            <x15:cachedUniqueName index="13" name="[Tab_base].[år].&amp;[2008]"/>
            <x15:cachedUniqueName index="14" name="[Tab_base].[år].&amp;[2009]"/>
            <x15:cachedUniqueName index="15" name="[Tab_base].[år].&amp;[2010]"/>
            <x15:cachedUniqueName index="16" name="[Tab_base].[år].&amp;[2011]"/>
            <x15:cachedUniqueName index="17" name="[Tab_base].[år].&amp;[2012]"/>
            <x15:cachedUniqueName index="18" name="[Tab_base].[år].&amp;[2013]"/>
            <x15:cachedUniqueName index="19" name="[Tab_base].[år].&amp;[2014]"/>
            <x15:cachedUniqueName index="20" name="[Tab_base].[år].&amp;[2015]"/>
            <x15:cachedUniqueName index="21" name="[Tab_base].[år].&amp;[2016]"/>
            <x15:cachedUniqueName index="22" name="[Tab_base].[år].&amp;[2017]"/>
            <x15:cachedUniqueName index="23" name="[Tab_base].[år].&amp;[2018]"/>
            <x15:cachedUniqueName index="24" name="[Tab_base].[år].&amp;[2019]"/>
            <x15:cachedUniqueName index="25" name="[Tab_base].[år].&amp;[2020]"/>
            <x15:cachedUniqueName index="26" name="[Tab_base].[år].&amp;[2021]"/>
            <x15:cachedUniqueName index="27" name="[Tab_base].[år].&amp;[2022]"/>
            <x15:cachedUniqueName index="28" name="[Tab_base].[år].&amp;[2023]"/>
            <x15:cachedUniqueName index="29" name="[Tab_base].[år].&amp;[2024]"/>
          </x15:cachedUniqueNames>
        </ext>
      </extLst>
    </cacheField>
    <cacheField name="[Measures].[Sum leveranse]" caption="Sum leveranse" numFmtId="0" hierarchy="8" level="32767"/>
    <cacheField name="[Tab_base].[Region].[Region]" caption="Region" numFmtId="0" level="1">
      <sharedItems count="7">
        <s v="Fosenregionen"/>
        <s v="Inn-Trøndelag"/>
        <s v="Namdalsregionen"/>
        <s v="Orkdalsregionen"/>
        <s v="Trondheim"/>
        <s v="Trøndelag Sør"/>
        <s v="Værnesregionen"/>
      </sharedItems>
    </cacheField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2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0" memberValueDatatype="130" unbalanced="0"/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0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 oneField="1">
      <fieldsUsage count="1">
        <fieldUsage x="1"/>
      </fieldsUsage>
    </cacheHierarchy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13310182" backgroundQuery="1" createdVersion="8" refreshedVersion="8" minRefreshableVersion="3" recordCount="0" supportSubquery="1" supportAdvancedDrill="1" xr:uid="{E71F4AE6-65B1-4C4B-B89A-8B2F3421360D}">
  <cacheSource type="external" connectionId="2"/>
  <cacheFields count="4">
    <cacheField name="[Tab_base].[Region].[Region]" caption="Region" numFmtId="0" level="1">
      <sharedItems containsSemiMixedTypes="0" containsNonDate="0" containsString="0"/>
    </cacheField>
    <cacheField name="[Tab_base].[år].[år]" caption="år" numFmtId="0" hierarchy="3" level="1">
      <sharedItems containsSemiMixedTypes="0" containsString="0" containsNumber="1" containsInteger="1" minValue="1995" maxValue="2022" count="2">
        <n v="1995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2022]"/>
          </x15:cachedUniqueNames>
        </ext>
      </extLst>
    </cacheField>
    <cacheField name="[Measures].[Sum prod]" caption="Sum prod" numFmtId="0" hierarchy="9" level="32767"/>
    <cacheField name="[Tab_base].[knr kommune].[knr kommune]" caption="knr kommune" numFmtId="0" hierarchy="1" level="1">
      <sharedItems count="38">
        <s v="5001 Trondheim"/>
        <s v="5006 Steinkjer"/>
        <s v="5007 Namsos"/>
        <s v="5014 Frøya"/>
        <s v="5020 Osen"/>
        <s v="5021 Oppdal"/>
        <s v="5022 Rennebu"/>
        <s v="5025 Røros"/>
        <s v="5026 Holtålen"/>
        <s v="5027 Midtre Gauldal"/>
        <s v="5028 Melhus"/>
        <s v="5029 Skaun"/>
        <s v="5031 Malvik"/>
        <s v="5032 Selbu"/>
        <s v="5033 Tydal"/>
        <s v="5034 Meråker"/>
        <s v="5035 Stjørdal"/>
        <s v="5036 Frosta"/>
        <s v="5037 Levanger"/>
        <s v="5038 Verdal"/>
        <s v="5041 Snåsa"/>
        <s v="5042 Lierne"/>
        <s v="5043 Røyrvik"/>
        <s v="5044 Namskogan"/>
        <s v="5045 Grong"/>
        <s v="5046 Høylandet"/>
        <s v="5047 Overhalla"/>
        <s v="5049 Flatanger"/>
        <s v="5052 Leka"/>
        <s v="5053 Inderøy"/>
        <s v="5054 Indre Fosen"/>
        <s v="5055 Heim"/>
        <s v="5056 Hitra"/>
        <s v="5057 Ørland"/>
        <s v="5058 Åfjord"/>
        <s v="5059 Orkland"/>
        <s v="5060 Nærøysund"/>
        <s v="5061 Rindal"/>
      </sharedItems>
    </cacheField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0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2" memberValueDatatype="130" unbalanced="0">
      <fieldsUsage count="2">
        <fieldUsage x="-1"/>
        <fieldUsage x="3"/>
      </fieldsUsage>
    </cacheHierarchy>
    <cacheHierarchy uniqueName="[Tab_base].[kommune]" caption="kommune" attribute="1" defaultMemberUniqueName="[Tab_base].[kommune].[All]" allUniqueName="[Tab_base].[kommune].[All]" dimensionUniqueName="[Tab_base]" displayFolder="" count="0" memberValueDatatype="130" unbalanced="0"/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1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 oneField="1">
      <fieldsUsage count="1">
        <fieldUsage x="2"/>
      </fieldsUsage>
    </cacheHierarchy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558449076" backgroundQuery="1" createdVersion="7" refreshedVersion="8" minRefreshableVersion="3" recordCount="0" supportSubquery="1" supportAdvancedDrill="1" xr:uid="{46851030-6829-45BC-9936-853F75787B70}">
  <cacheSource type="external" connectionId="2"/>
  <cacheFields count="4">
    <cacheField name="[Tab_base].[Region].[Region]" caption="Region" numFmtId="0" level="1">
      <sharedItems containsSemiMixedTypes="0" containsNonDate="0" containsString="0"/>
    </cacheField>
    <cacheField name="[Tab_base].[kommune].[kommune]" caption="kommune" numFmtId="0" hierarchy="2" level="1">
      <sharedItems containsSemiMixedTypes="0" containsNonDate="0" containsString="0"/>
    </cacheField>
    <cacheField name="[Tab_base].[år].[år]" caption="år" numFmtId="0" hierarchy="3" level="1">
      <sharedItems containsSemiMixedTypes="0" containsString="0" containsNumber="1" containsInteger="1" minValue="1995" maxValue="2024" count="30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1996]"/>
            <x15:cachedUniqueName index="2" name="[Tab_base].[år].&amp;[1997]"/>
            <x15:cachedUniqueName index="3" name="[Tab_base].[år].&amp;[1998]"/>
            <x15:cachedUniqueName index="4" name="[Tab_base].[år].&amp;[1999]"/>
            <x15:cachedUniqueName index="5" name="[Tab_base].[år].&amp;[2000]"/>
            <x15:cachedUniqueName index="6" name="[Tab_base].[år].&amp;[2001]"/>
            <x15:cachedUniqueName index="7" name="[Tab_base].[år].&amp;[2002]"/>
            <x15:cachedUniqueName index="8" name="[Tab_base].[år].&amp;[2003]"/>
            <x15:cachedUniqueName index="9" name="[Tab_base].[år].&amp;[2004]"/>
            <x15:cachedUniqueName index="10" name="[Tab_base].[år].&amp;[2005]"/>
            <x15:cachedUniqueName index="11" name="[Tab_base].[år].&amp;[2006]"/>
            <x15:cachedUniqueName index="12" name="[Tab_base].[år].&amp;[2007]"/>
            <x15:cachedUniqueName index="13" name="[Tab_base].[år].&amp;[2008]"/>
            <x15:cachedUniqueName index="14" name="[Tab_base].[år].&amp;[2009]"/>
            <x15:cachedUniqueName index="15" name="[Tab_base].[år].&amp;[2010]"/>
            <x15:cachedUniqueName index="16" name="[Tab_base].[år].&amp;[2011]"/>
            <x15:cachedUniqueName index="17" name="[Tab_base].[år].&amp;[2012]"/>
            <x15:cachedUniqueName index="18" name="[Tab_base].[år].&amp;[2013]"/>
            <x15:cachedUniqueName index="19" name="[Tab_base].[år].&amp;[2014]"/>
            <x15:cachedUniqueName index="20" name="[Tab_base].[år].&amp;[2015]"/>
            <x15:cachedUniqueName index="21" name="[Tab_base].[år].&amp;[2016]"/>
            <x15:cachedUniqueName index="22" name="[Tab_base].[år].&amp;[2017]"/>
            <x15:cachedUniqueName index="23" name="[Tab_base].[år].&amp;[2018]"/>
            <x15:cachedUniqueName index="24" name="[Tab_base].[år].&amp;[2019]"/>
            <x15:cachedUniqueName index="25" name="[Tab_base].[år].&amp;[2020]"/>
            <x15:cachedUniqueName index="26" name="[Tab_base].[år].&amp;[2021]"/>
            <x15:cachedUniqueName index="27" name="[Tab_base].[år].&amp;[2022]"/>
            <x15:cachedUniqueName index="28" name="[Tab_base].[år].&amp;[2023]"/>
            <x15:cachedUniqueName index="29" name="[Tab_base].[år].&amp;[2024]"/>
          </x15:cachedUniqueNames>
        </ext>
      </extLst>
    </cacheField>
    <cacheField name="[Measures].[Gj.snitt]" caption="Gj.snitt" numFmtId="0" hierarchy="7" level="32767"/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0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1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2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 oneField="1">
      <fieldsUsage count="1">
        <fieldUsage x="3"/>
      </fieldsUsage>
    </cacheHierarchy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14236113" backgroundQuery="1" createdVersion="8" refreshedVersion="8" minRefreshableVersion="3" recordCount="0" supportSubquery="1" supportAdvancedDrill="1" xr:uid="{69603B40-C31B-40FC-ACB7-C8E44F9C3DCC}">
  <cacheSource type="external" connectionId="2"/>
  <cacheFields count="4">
    <cacheField name="[Tab_base].[Region].[Region]" caption="Region" numFmtId="0" level="1">
      <sharedItems containsSemiMixedTypes="0" containsNonDate="0" containsString="0"/>
    </cacheField>
    <cacheField name="[Tab_base].[år].[år]" caption="år" numFmtId="0" hierarchy="3" level="1">
      <sharedItems containsSemiMixedTypes="0" containsString="0" containsNumber="1" containsInteger="1" minValue="1995" maxValue="2022" count="2">
        <n v="1995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2022]"/>
          </x15:cachedUniqueNames>
        </ext>
      </extLst>
    </cacheField>
    <cacheField name="[Measures].[Sum prod]" caption="Sum prod" numFmtId="0" hierarchy="9" level="32767"/>
    <cacheField name="[Tab_base].[knr kommune].[knr kommune]" caption="knr kommune" numFmtId="0" hierarchy="1" level="1">
      <sharedItems count="38">
        <s v="5001 Trondheim"/>
        <s v="5006 Steinkjer"/>
        <s v="5007 Namsos"/>
        <s v="5014 Frøya"/>
        <s v="5020 Osen"/>
        <s v="5021 Oppdal"/>
        <s v="5022 Rennebu"/>
        <s v="5025 Røros"/>
        <s v="5026 Holtålen"/>
        <s v="5027 Midtre Gauldal"/>
        <s v="5028 Melhus"/>
        <s v="5029 Skaun"/>
        <s v="5031 Malvik"/>
        <s v="5032 Selbu"/>
        <s v="5033 Tydal"/>
        <s v="5034 Meråker"/>
        <s v="5035 Stjørdal"/>
        <s v="5036 Frosta"/>
        <s v="5037 Levanger"/>
        <s v="5038 Verdal"/>
        <s v="5041 Snåsa"/>
        <s v="5042 Lierne"/>
        <s v="5043 Røyrvik"/>
        <s v="5044 Namskogan"/>
        <s v="5045 Grong"/>
        <s v="5046 Høylandet"/>
        <s v="5047 Overhalla"/>
        <s v="5049 Flatanger"/>
        <s v="5052 Leka"/>
        <s v="5053 Inderøy"/>
        <s v="5054 Indre Fosen"/>
        <s v="5055 Heim"/>
        <s v="5056 Hitra"/>
        <s v="5057 Ørland"/>
        <s v="5058 Åfjord"/>
        <s v="5059 Orkland"/>
        <s v="5060 Nærøysund"/>
        <s v="5061 Rindal"/>
      </sharedItems>
    </cacheField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0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2" memberValueDatatype="130" unbalanced="0">
      <fieldsUsage count="2">
        <fieldUsage x="-1"/>
        <fieldUsage x="3"/>
      </fieldsUsage>
    </cacheHierarchy>
    <cacheHierarchy uniqueName="[Tab_base].[kommune]" caption="kommune" attribute="1" defaultMemberUniqueName="[Tab_base].[kommune].[All]" allUniqueName="[Tab_base].[kommune].[All]" dimensionUniqueName="[Tab_base]" displayFolder="" count="0" memberValueDatatype="130" unbalanced="0"/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1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 oneField="1">
      <fieldsUsage count="1">
        <fieldUsage x="2"/>
      </fieldsUsage>
    </cacheHierarchy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15162037" backgroundQuery="1" createdVersion="7" refreshedVersion="8" minRefreshableVersion="3" recordCount="0" supportSubquery="1" supportAdvancedDrill="1" xr:uid="{9997E43C-C993-4438-BBC7-4A6FC23253C6}">
  <cacheSource type="external" connectionId="2"/>
  <cacheFields count="3">
    <cacheField name="[Tab_base].[år].[år]" caption="år" numFmtId="0" hierarchy="3" level="1">
      <sharedItems containsSemiMixedTypes="0" containsString="0" containsNumber="1" containsInteger="1" minValue="1995" maxValue="2024" count="30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1996]"/>
            <x15:cachedUniqueName index="2" name="[Tab_base].[år].&amp;[1997]"/>
            <x15:cachedUniqueName index="3" name="[Tab_base].[år].&amp;[1998]"/>
            <x15:cachedUniqueName index="4" name="[Tab_base].[år].&amp;[1999]"/>
            <x15:cachedUniqueName index="5" name="[Tab_base].[år].&amp;[2000]"/>
            <x15:cachedUniqueName index="6" name="[Tab_base].[år].&amp;[2001]"/>
            <x15:cachedUniqueName index="7" name="[Tab_base].[år].&amp;[2002]"/>
            <x15:cachedUniqueName index="8" name="[Tab_base].[år].&amp;[2003]"/>
            <x15:cachedUniqueName index="9" name="[Tab_base].[år].&amp;[2004]"/>
            <x15:cachedUniqueName index="10" name="[Tab_base].[år].&amp;[2005]"/>
            <x15:cachedUniqueName index="11" name="[Tab_base].[år].&amp;[2006]"/>
            <x15:cachedUniqueName index="12" name="[Tab_base].[år].&amp;[2007]"/>
            <x15:cachedUniqueName index="13" name="[Tab_base].[år].&amp;[2008]"/>
            <x15:cachedUniqueName index="14" name="[Tab_base].[år].&amp;[2009]"/>
            <x15:cachedUniqueName index="15" name="[Tab_base].[år].&amp;[2010]"/>
            <x15:cachedUniqueName index="16" name="[Tab_base].[år].&amp;[2011]"/>
            <x15:cachedUniqueName index="17" name="[Tab_base].[år].&amp;[2012]"/>
            <x15:cachedUniqueName index="18" name="[Tab_base].[år].&amp;[2013]"/>
            <x15:cachedUniqueName index="19" name="[Tab_base].[år].&amp;[2014]"/>
            <x15:cachedUniqueName index="20" name="[Tab_base].[år].&amp;[2015]"/>
            <x15:cachedUniqueName index="21" name="[Tab_base].[år].&amp;[2016]"/>
            <x15:cachedUniqueName index="22" name="[Tab_base].[år].&amp;[2017]"/>
            <x15:cachedUniqueName index="23" name="[Tab_base].[år].&amp;[2018]"/>
            <x15:cachedUniqueName index="24" name="[Tab_base].[år].&amp;[2019]"/>
            <x15:cachedUniqueName index="25" name="[Tab_base].[år].&amp;[2020]"/>
            <x15:cachedUniqueName index="26" name="[Tab_base].[år].&amp;[2021]"/>
            <x15:cachedUniqueName index="27" name="[Tab_base].[år].&amp;[2022]"/>
            <x15:cachedUniqueName index="28" name="[Tab_base].[år].&amp;[2023]"/>
            <x15:cachedUniqueName index="29" name="[Tab_base].[år].&amp;[2024]"/>
          </x15:cachedUniqueNames>
        </ext>
      </extLst>
    </cacheField>
    <cacheField name="[Measures].[Gj.snitt]" caption="Gj.snitt" numFmtId="0" hierarchy="7" level="32767"/>
    <cacheField name="[Tab_base].[Region].[Region]" caption="Region" numFmtId="0" level="1">
      <sharedItems count="7">
        <s v="Fosenregionen"/>
        <s v="Inn-Trøndelag"/>
        <s v="Namdalsregionen"/>
        <s v="Orkdalsregionen"/>
        <s v="Trondheim"/>
        <s v="Trøndelag Sør"/>
        <s v="Værnesregionen"/>
      </sharedItems>
    </cacheField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2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0" memberValueDatatype="130" unbalanced="0"/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0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 oneField="1">
      <fieldsUsage count="1">
        <fieldUsage x="1"/>
      </fieldsUsage>
    </cacheHierarchy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16203707" backgroundQuery="1" createdVersion="7" refreshedVersion="8" minRefreshableVersion="3" recordCount="0" supportSubquery="1" supportAdvancedDrill="1" xr:uid="{3BF59B78-555E-4CCB-91CB-66276A4A59E7}">
  <cacheSource type="external" connectionId="2"/>
  <cacheFields count="3">
    <cacheField name="[Tab_base].[år].[år]" caption="år" numFmtId="0" hierarchy="3" level="1">
      <sharedItems containsSemiMixedTypes="0" containsString="0" containsNumber="1" containsInteger="1" minValue="1995" maxValue="2024" count="30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1996]"/>
            <x15:cachedUniqueName index="2" name="[Tab_base].[år].&amp;[1997]"/>
            <x15:cachedUniqueName index="3" name="[Tab_base].[år].&amp;[1998]"/>
            <x15:cachedUniqueName index="4" name="[Tab_base].[år].&amp;[1999]"/>
            <x15:cachedUniqueName index="5" name="[Tab_base].[år].&amp;[2000]"/>
            <x15:cachedUniqueName index="6" name="[Tab_base].[år].&amp;[2001]"/>
            <x15:cachedUniqueName index="7" name="[Tab_base].[år].&amp;[2002]"/>
            <x15:cachedUniqueName index="8" name="[Tab_base].[år].&amp;[2003]"/>
            <x15:cachedUniqueName index="9" name="[Tab_base].[år].&amp;[2004]"/>
            <x15:cachedUniqueName index="10" name="[Tab_base].[år].&amp;[2005]"/>
            <x15:cachedUniqueName index="11" name="[Tab_base].[år].&amp;[2006]"/>
            <x15:cachedUniqueName index="12" name="[Tab_base].[år].&amp;[2007]"/>
            <x15:cachedUniqueName index="13" name="[Tab_base].[år].&amp;[2008]"/>
            <x15:cachedUniqueName index="14" name="[Tab_base].[år].&amp;[2009]"/>
            <x15:cachedUniqueName index="15" name="[Tab_base].[år].&amp;[2010]"/>
            <x15:cachedUniqueName index="16" name="[Tab_base].[år].&amp;[2011]"/>
            <x15:cachedUniqueName index="17" name="[Tab_base].[år].&amp;[2012]"/>
            <x15:cachedUniqueName index="18" name="[Tab_base].[år].&amp;[2013]"/>
            <x15:cachedUniqueName index="19" name="[Tab_base].[år].&amp;[2014]"/>
            <x15:cachedUniqueName index="20" name="[Tab_base].[år].&amp;[2015]"/>
            <x15:cachedUniqueName index="21" name="[Tab_base].[år].&amp;[2016]"/>
            <x15:cachedUniqueName index="22" name="[Tab_base].[år].&amp;[2017]"/>
            <x15:cachedUniqueName index="23" name="[Tab_base].[år].&amp;[2018]"/>
            <x15:cachedUniqueName index="24" name="[Tab_base].[år].&amp;[2019]"/>
            <x15:cachedUniqueName index="25" name="[Tab_base].[år].&amp;[2020]"/>
            <x15:cachedUniqueName index="26" name="[Tab_base].[år].&amp;[2021]"/>
            <x15:cachedUniqueName index="27" name="[Tab_base].[år].&amp;[2022]"/>
            <x15:cachedUniqueName index="28" name="[Tab_base].[år].&amp;[2023]"/>
            <x15:cachedUniqueName index="29" name="[Tab_base].[år].&amp;[2024]"/>
          </x15:cachedUniqueNames>
        </ext>
      </extLst>
    </cacheField>
    <cacheField name="[Measures].[Sum prod]" caption="Sum prod" numFmtId="0" hierarchy="9" level="32767"/>
    <cacheField name="[Tab_base].[Region].[Region]" caption="Region" numFmtId="0" level="1">
      <sharedItems count="7">
        <s v="Fosenregionen"/>
        <s v="Inn-Trøndelag"/>
        <s v="Namdalsregionen"/>
        <s v="Orkdalsregionen"/>
        <s v="Trondheim"/>
        <s v="Trøndelag Sør"/>
        <s v="Værnesregionen"/>
      </sharedItems>
    </cacheField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2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0" memberValueDatatype="130" unbalanced="0"/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0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 oneField="1">
      <fieldsUsage count="1">
        <fieldUsage x="1"/>
      </fieldsUsage>
    </cacheHierarchy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17708331" backgroundQuery="1" createdVersion="7" refreshedVersion="8" minRefreshableVersion="3" recordCount="0" supportSubquery="1" supportAdvancedDrill="1" xr:uid="{4C13FAA1-0D7A-4A10-AF20-6D18FA61D504}">
  <cacheSource type="external" connectionId="2"/>
  <cacheFields count="3">
    <cacheField name="[Tab_base].[år].[år]" caption="år" numFmtId="0" hierarchy="3" level="1">
      <sharedItems containsSemiMixedTypes="0" containsString="0" containsNumber="1" containsInteger="1" minValue="1995" maxValue="2024" count="30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1996]"/>
            <x15:cachedUniqueName index="2" name="[Tab_base].[år].&amp;[1997]"/>
            <x15:cachedUniqueName index="3" name="[Tab_base].[år].&amp;[1998]"/>
            <x15:cachedUniqueName index="4" name="[Tab_base].[år].&amp;[1999]"/>
            <x15:cachedUniqueName index="5" name="[Tab_base].[år].&amp;[2000]"/>
            <x15:cachedUniqueName index="6" name="[Tab_base].[år].&amp;[2001]"/>
            <x15:cachedUniqueName index="7" name="[Tab_base].[år].&amp;[2002]"/>
            <x15:cachedUniqueName index="8" name="[Tab_base].[år].&amp;[2003]"/>
            <x15:cachedUniqueName index="9" name="[Tab_base].[år].&amp;[2004]"/>
            <x15:cachedUniqueName index="10" name="[Tab_base].[år].&amp;[2005]"/>
            <x15:cachedUniqueName index="11" name="[Tab_base].[år].&amp;[2006]"/>
            <x15:cachedUniqueName index="12" name="[Tab_base].[år].&amp;[2007]"/>
            <x15:cachedUniqueName index="13" name="[Tab_base].[år].&amp;[2008]"/>
            <x15:cachedUniqueName index="14" name="[Tab_base].[år].&amp;[2009]"/>
            <x15:cachedUniqueName index="15" name="[Tab_base].[år].&amp;[2010]"/>
            <x15:cachedUniqueName index="16" name="[Tab_base].[år].&amp;[2011]"/>
            <x15:cachedUniqueName index="17" name="[Tab_base].[år].&amp;[2012]"/>
            <x15:cachedUniqueName index="18" name="[Tab_base].[år].&amp;[2013]"/>
            <x15:cachedUniqueName index="19" name="[Tab_base].[år].&amp;[2014]"/>
            <x15:cachedUniqueName index="20" name="[Tab_base].[år].&amp;[2015]"/>
            <x15:cachedUniqueName index="21" name="[Tab_base].[år].&amp;[2016]"/>
            <x15:cachedUniqueName index="22" name="[Tab_base].[år].&amp;[2017]"/>
            <x15:cachedUniqueName index="23" name="[Tab_base].[år].&amp;[2018]"/>
            <x15:cachedUniqueName index="24" name="[Tab_base].[år].&amp;[2019]"/>
            <x15:cachedUniqueName index="25" name="[Tab_base].[år].&amp;[2020]"/>
            <x15:cachedUniqueName index="26" name="[Tab_base].[år].&amp;[2021]"/>
            <x15:cachedUniqueName index="27" name="[Tab_base].[år].&amp;[2022]"/>
            <x15:cachedUniqueName index="28" name="[Tab_base].[år].&amp;[2023]"/>
            <x15:cachedUniqueName index="29" name="[Tab_base].[år].&amp;[2024]"/>
          </x15:cachedUniqueNames>
        </ext>
      </extLst>
    </cacheField>
    <cacheField name="[Measures].[Sum leveranse]" caption="Sum leveranse" numFmtId="0" hierarchy="8" level="32767"/>
    <cacheField name="[Tab_base].[Region].[Region]" caption="Region" numFmtId="0" level="1">
      <sharedItems count="7">
        <s v="Fosenregionen"/>
        <s v="Inn-Trøndelag"/>
        <s v="Namdalsregionen"/>
        <s v="Orkdalsregionen"/>
        <s v="Trondheim"/>
        <s v="Trøndelag Sør"/>
        <s v="Værnesregionen"/>
      </sharedItems>
    </cacheField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2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0" memberValueDatatype="130" unbalanced="0"/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0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 oneField="1">
      <fieldsUsage count="1">
        <fieldUsage x="1"/>
      </fieldsUsage>
    </cacheHierarchy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18634262" backgroundQuery="1" createdVersion="7" refreshedVersion="8" minRefreshableVersion="3" recordCount="0" supportSubquery="1" supportAdvancedDrill="1" xr:uid="{CFEFAC3A-D0D8-4C86-8761-3D5E892934E3}">
  <cacheSource type="external" connectionId="2"/>
  <cacheFields count="3">
    <cacheField name="[Tab_base].[år].[år]" caption="år" numFmtId="0" hierarchy="3" level="1">
      <sharedItems containsSemiMixedTypes="0" containsString="0" containsNumber="1" containsInteger="1" minValue="1995" maxValue="2024" count="30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1996]"/>
            <x15:cachedUniqueName index="2" name="[Tab_base].[år].&amp;[1997]"/>
            <x15:cachedUniqueName index="3" name="[Tab_base].[år].&amp;[1998]"/>
            <x15:cachedUniqueName index="4" name="[Tab_base].[år].&amp;[1999]"/>
            <x15:cachedUniqueName index="5" name="[Tab_base].[år].&amp;[2000]"/>
            <x15:cachedUniqueName index="6" name="[Tab_base].[år].&amp;[2001]"/>
            <x15:cachedUniqueName index="7" name="[Tab_base].[år].&amp;[2002]"/>
            <x15:cachedUniqueName index="8" name="[Tab_base].[år].&amp;[2003]"/>
            <x15:cachedUniqueName index="9" name="[Tab_base].[år].&amp;[2004]"/>
            <x15:cachedUniqueName index="10" name="[Tab_base].[år].&amp;[2005]"/>
            <x15:cachedUniqueName index="11" name="[Tab_base].[år].&amp;[2006]"/>
            <x15:cachedUniqueName index="12" name="[Tab_base].[år].&amp;[2007]"/>
            <x15:cachedUniqueName index="13" name="[Tab_base].[år].&amp;[2008]"/>
            <x15:cachedUniqueName index="14" name="[Tab_base].[år].&amp;[2009]"/>
            <x15:cachedUniqueName index="15" name="[Tab_base].[år].&amp;[2010]"/>
            <x15:cachedUniqueName index="16" name="[Tab_base].[år].&amp;[2011]"/>
            <x15:cachedUniqueName index="17" name="[Tab_base].[år].&amp;[2012]"/>
            <x15:cachedUniqueName index="18" name="[Tab_base].[år].&amp;[2013]"/>
            <x15:cachedUniqueName index="19" name="[Tab_base].[år].&amp;[2014]"/>
            <x15:cachedUniqueName index="20" name="[Tab_base].[år].&amp;[2015]"/>
            <x15:cachedUniqueName index="21" name="[Tab_base].[år].&amp;[2016]"/>
            <x15:cachedUniqueName index="22" name="[Tab_base].[år].&amp;[2017]"/>
            <x15:cachedUniqueName index="23" name="[Tab_base].[år].&amp;[2018]"/>
            <x15:cachedUniqueName index="24" name="[Tab_base].[år].&amp;[2019]"/>
            <x15:cachedUniqueName index="25" name="[Tab_base].[år].&amp;[2020]"/>
            <x15:cachedUniqueName index="26" name="[Tab_base].[år].&amp;[2021]"/>
            <x15:cachedUniqueName index="27" name="[Tab_base].[år].&amp;[2022]"/>
            <x15:cachedUniqueName index="28" name="[Tab_base].[år].&amp;[2023]"/>
            <x15:cachedUniqueName index="29" name="[Tab_base].[år].&amp;[2024]"/>
          </x15:cachedUniqueNames>
        </ext>
      </extLst>
    </cacheField>
    <cacheField name="[Measures].[Sum prod]" caption="Sum prod" numFmtId="0" hierarchy="9" level="32767"/>
    <cacheField name="[Tab_base].[Region].[Region]" caption="Region" numFmtId="0" level="1">
      <sharedItems count="7">
        <s v="Fosenregionen"/>
        <s v="Inn-Trøndelag"/>
        <s v="Namdalsregionen"/>
        <s v="Orkdalsregionen"/>
        <s v="Trondheim"/>
        <s v="Trøndelag Sør"/>
        <s v="Værnesregionen"/>
      </sharedItems>
    </cacheField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2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0" memberValueDatatype="130" unbalanced="0"/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0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 oneField="1">
      <fieldsUsage count="1">
        <fieldUsage x="1"/>
      </fieldsUsage>
    </cacheHierarchy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19907409" backgroundQuery="1" createdVersion="7" refreshedVersion="8" minRefreshableVersion="3" recordCount="0" supportSubquery="1" supportAdvancedDrill="1" xr:uid="{2543EF84-FC33-4C61-B535-AC5FBA658C3C}">
  <cacheSource type="external" connectionId="2"/>
  <cacheFields count="3">
    <cacheField name="[Tab_base].[år].[år]" caption="år" numFmtId="0" hierarchy="3" level="1">
      <sharedItems containsSemiMixedTypes="0" containsString="0" containsNumber="1" containsInteger="1" minValue="1995" maxValue="2024" count="30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1996]"/>
            <x15:cachedUniqueName index="2" name="[Tab_base].[år].&amp;[1997]"/>
            <x15:cachedUniqueName index="3" name="[Tab_base].[år].&amp;[1998]"/>
            <x15:cachedUniqueName index="4" name="[Tab_base].[år].&amp;[1999]"/>
            <x15:cachedUniqueName index="5" name="[Tab_base].[år].&amp;[2000]"/>
            <x15:cachedUniqueName index="6" name="[Tab_base].[år].&amp;[2001]"/>
            <x15:cachedUniqueName index="7" name="[Tab_base].[år].&amp;[2002]"/>
            <x15:cachedUniqueName index="8" name="[Tab_base].[år].&amp;[2003]"/>
            <x15:cachedUniqueName index="9" name="[Tab_base].[år].&amp;[2004]"/>
            <x15:cachedUniqueName index="10" name="[Tab_base].[år].&amp;[2005]"/>
            <x15:cachedUniqueName index="11" name="[Tab_base].[år].&amp;[2006]"/>
            <x15:cachedUniqueName index="12" name="[Tab_base].[år].&amp;[2007]"/>
            <x15:cachedUniqueName index="13" name="[Tab_base].[år].&amp;[2008]"/>
            <x15:cachedUniqueName index="14" name="[Tab_base].[år].&amp;[2009]"/>
            <x15:cachedUniqueName index="15" name="[Tab_base].[år].&amp;[2010]"/>
            <x15:cachedUniqueName index="16" name="[Tab_base].[år].&amp;[2011]"/>
            <x15:cachedUniqueName index="17" name="[Tab_base].[år].&amp;[2012]"/>
            <x15:cachedUniqueName index="18" name="[Tab_base].[år].&amp;[2013]"/>
            <x15:cachedUniqueName index="19" name="[Tab_base].[år].&amp;[2014]"/>
            <x15:cachedUniqueName index="20" name="[Tab_base].[år].&amp;[2015]"/>
            <x15:cachedUniqueName index="21" name="[Tab_base].[år].&amp;[2016]"/>
            <x15:cachedUniqueName index="22" name="[Tab_base].[år].&amp;[2017]"/>
            <x15:cachedUniqueName index="23" name="[Tab_base].[år].&amp;[2018]"/>
            <x15:cachedUniqueName index="24" name="[Tab_base].[år].&amp;[2019]"/>
            <x15:cachedUniqueName index="25" name="[Tab_base].[år].&amp;[2020]"/>
            <x15:cachedUniqueName index="26" name="[Tab_base].[år].&amp;[2021]"/>
            <x15:cachedUniqueName index="27" name="[Tab_base].[år].&amp;[2022]"/>
            <x15:cachedUniqueName index="28" name="[Tab_base].[år].&amp;[2023]"/>
            <x15:cachedUniqueName index="29" name="[Tab_base].[år].&amp;[2024]"/>
          </x15:cachedUniqueNames>
        </ext>
      </extLst>
    </cacheField>
    <cacheField name="[Measures].[Sum leveranse]" caption="Sum leveranse" numFmtId="0" hierarchy="8" level="32767"/>
    <cacheField name="[Tab_base].[Region].[Region]" caption="Region" numFmtId="0" level="1">
      <sharedItems count="7">
        <s v="Fosenregionen"/>
        <s v="Inn-Trøndelag"/>
        <s v="Namdalsregionen"/>
        <s v="Orkdalsregionen"/>
        <s v="Trondheim"/>
        <s v="Trøndelag Sør"/>
        <s v="Værnesregionen"/>
      </sharedItems>
    </cacheField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2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0" memberValueDatatype="130" unbalanced="0"/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0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 oneField="1">
      <fieldsUsage count="1">
        <fieldUsage x="1"/>
      </fieldsUsage>
    </cacheHierarchy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21064818" backgroundQuery="1" createdVersion="8" refreshedVersion="8" minRefreshableVersion="3" recordCount="0" supportSubquery="1" supportAdvancedDrill="1" xr:uid="{17488291-0F72-4945-B416-5CC4E34CF79B}">
  <cacheSource type="external" connectionId="2"/>
  <cacheFields count="5">
    <cacheField name="[Tab_base].[Region].[Region]" caption="Region" numFmtId="0" level="1">
      <sharedItems containsSemiMixedTypes="0" containsNonDate="0" containsString="0"/>
    </cacheField>
    <cacheField name="[Tab_base].[kommune].[kommune]" caption="kommune" numFmtId="0" hierarchy="2" level="1">
      <sharedItems count="38">
        <s v="Flatanger"/>
        <s v="Frosta"/>
        <s v="Frøya"/>
        <s v="Grong"/>
        <s v="Heim"/>
        <s v="Hitra"/>
        <s v="Holtålen"/>
        <s v="Høylandet"/>
        <s v="Inderøy"/>
        <s v="Indre Fosen"/>
        <s v="Leka"/>
        <s v="Levanger"/>
        <s v="Lierne"/>
        <s v="Malvik"/>
        <s v="Melhus"/>
        <s v="Meråker"/>
        <s v="Midtre Gauldal"/>
        <s v="Namskogan"/>
        <s v="Namsos"/>
        <s v="Nærøysund"/>
        <s v="Oppdal"/>
        <s v="Orkland"/>
        <s v="Osen"/>
        <s v="Overhalla"/>
        <s v="Rennebu"/>
        <s v="Rindal"/>
        <s v="Røros"/>
        <s v="Røyrvik"/>
        <s v="Selbu"/>
        <s v="Skaun"/>
        <s v="Snåsa"/>
        <s v="Steinkjer"/>
        <s v="Stjørdal"/>
        <s v="Trondheim"/>
        <s v="Tydal"/>
        <s v="Verdal"/>
        <s v="Ørland"/>
        <s v="Åfjord"/>
      </sharedItems>
    </cacheField>
    <cacheField name="[Tab_base].[år].[år]" caption="år" numFmtId="0" hierarchy="3" level="1">
      <sharedItems containsSemiMixedTypes="0" containsString="0" containsNumber="1" containsInteger="1" minValue="1995" maxValue="2024" count="3">
        <n v="1995"/>
        <n v="2024"/>
        <n v="2022" u="1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2024]"/>
            <x15:cachedUniqueName index="2" name="[Tab_base].[år].&amp;[2022]"/>
          </x15:cachedUniqueNames>
        </ext>
      </extLst>
    </cacheField>
    <cacheField name="[Measures].[Sum leveranse]" caption="Sum leveranse" numFmtId="0" hierarchy="8" level="32767"/>
    <cacheField name="[Tab_base].[knr kommune].[knr kommune]" caption="knr kommune" numFmtId="0" hierarchy="1" level="1">
      <sharedItems count="38">
        <s v="5001 Trondheim"/>
        <s v="5006 Steinkjer"/>
        <s v="5007 Namsos"/>
        <s v="5014 Frøya"/>
        <s v="5020 Osen"/>
        <s v="5021 Oppdal"/>
        <s v="5022 Rennebu"/>
        <s v="5025 Røros"/>
        <s v="5026 Holtålen"/>
        <s v="5027 Midtre Gauldal"/>
        <s v="5028 Melhus"/>
        <s v="5029 Skaun"/>
        <s v="5031 Malvik"/>
        <s v="5032 Selbu"/>
        <s v="5033 Tydal"/>
        <s v="5034 Meråker"/>
        <s v="5035 Stjørdal"/>
        <s v="5036 Frosta"/>
        <s v="5037 Levanger"/>
        <s v="5038 Verdal"/>
        <s v="5041 Snåsa"/>
        <s v="5042 Lierne"/>
        <s v="5043 Røyrvik"/>
        <s v="5044 Namskogan"/>
        <s v="5045 Grong"/>
        <s v="5046 Høylandet"/>
        <s v="5047 Overhalla"/>
        <s v="5049 Flatanger"/>
        <s v="5052 Leka"/>
        <s v="5053 Inderøy"/>
        <s v="5054 Indre Fosen"/>
        <s v="5055 Heim"/>
        <s v="5056 Hitra"/>
        <s v="5057 Ørland"/>
        <s v="5058 Åfjord"/>
        <s v="5059 Orkland"/>
        <s v="5060 Nærøysund"/>
        <s v="5061 Rindal"/>
      </sharedItems>
    </cacheField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0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2" memberValueDatatype="130" unbalanced="0">
      <fieldsUsage count="2">
        <fieldUsage x="-1"/>
        <fieldUsage x="4"/>
      </fieldsUsage>
    </cacheHierarchy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1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2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 oneField="1">
      <fieldsUsage count="1">
        <fieldUsage x="3"/>
      </fieldsUsage>
    </cacheHierarchy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21990741" backgroundQuery="1" createdVersion="8" refreshedVersion="8" minRefreshableVersion="3" recordCount="0" supportSubquery="1" supportAdvancedDrill="1" xr:uid="{B4AEC902-B9A7-49B0-BCB5-14E39229A5ED}">
  <cacheSource type="external" connectionId="2"/>
  <cacheFields count="5">
    <cacheField name="[Tab_base].[Region].[Region]" caption="Region" numFmtId="0" level="1">
      <sharedItems containsSemiMixedTypes="0" containsNonDate="0" containsString="0"/>
    </cacheField>
    <cacheField name="[Tab_base].[kommune].[kommune]" caption="kommune" numFmtId="0" hierarchy="2" level="1">
      <sharedItems count="38">
        <s v="Flatanger"/>
        <s v="Frosta"/>
        <s v="Frøya"/>
        <s v="Grong"/>
        <s v="Heim"/>
        <s v="Hitra"/>
        <s v="Holtålen"/>
        <s v="Høylandet"/>
        <s v="Inderøy"/>
        <s v="Indre Fosen"/>
        <s v="Leka"/>
        <s v="Levanger"/>
        <s v="Lierne"/>
        <s v="Malvik"/>
        <s v="Melhus"/>
        <s v="Meråker"/>
        <s v="Midtre Gauldal"/>
        <s v="Namskogan"/>
        <s v="Namsos"/>
        <s v="Nærøysund"/>
        <s v="Oppdal"/>
        <s v="Orkland"/>
        <s v="Osen"/>
        <s v="Overhalla"/>
        <s v="Rennebu"/>
        <s v="Rindal"/>
        <s v="Røros"/>
        <s v="Røyrvik"/>
        <s v="Selbu"/>
        <s v="Skaun"/>
        <s v="Snåsa"/>
        <s v="Steinkjer"/>
        <s v="Stjørdal"/>
        <s v="Trondheim"/>
        <s v="Tydal"/>
        <s v="Verdal"/>
        <s v="Ørland"/>
        <s v="Åfjord"/>
      </sharedItems>
    </cacheField>
    <cacheField name="[Tab_base].[år].[år]" caption="år" numFmtId="0" hierarchy="3" level="1">
      <sharedItems containsSemiMixedTypes="0" containsString="0" containsNumber="1" containsInteger="1" minValue="1995" maxValue="2024" count="3">
        <n v="1995"/>
        <n v="2024"/>
        <n v="2022" u="1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2024]"/>
            <x15:cachedUniqueName index="2" name="[Tab_base].[år].&amp;[2022]"/>
          </x15:cachedUniqueNames>
        </ext>
      </extLst>
    </cacheField>
    <cacheField name="[Measures].[Sum leveranse]" caption="Sum leveranse" numFmtId="0" hierarchy="8" level="32767"/>
    <cacheField name="[Tab_base].[knr kommune].[knr kommune]" caption="knr kommune" numFmtId="0" hierarchy="1" level="1">
      <sharedItems count="38">
        <s v="5001 Trondheim"/>
        <s v="5006 Steinkjer"/>
        <s v="5007 Namsos"/>
        <s v="5014 Frøya"/>
        <s v="5020 Osen"/>
        <s v="5021 Oppdal"/>
        <s v="5022 Rennebu"/>
        <s v="5025 Røros"/>
        <s v="5026 Holtålen"/>
        <s v="5027 Midtre Gauldal"/>
        <s v="5028 Melhus"/>
        <s v="5029 Skaun"/>
        <s v="5031 Malvik"/>
        <s v="5032 Selbu"/>
        <s v="5033 Tydal"/>
        <s v="5034 Meråker"/>
        <s v="5035 Stjørdal"/>
        <s v="5036 Frosta"/>
        <s v="5037 Levanger"/>
        <s v="5038 Verdal"/>
        <s v="5041 Snåsa"/>
        <s v="5042 Lierne"/>
        <s v="5043 Røyrvik"/>
        <s v="5044 Namskogan"/>
        <s v="5045 Grong"/>
        <s v="5046 Høylandet"/>
        <s v="5047 Overhalla"/>
        <s v="5049 Flatanger"/>
        <s v="5052 Leka"/>
        <s v="5053 Inderøy"/>
        <s v="5054 Indre Fosen"/>
        <s v="5055 Heim"/>
        <s v="5056 Hitra"/>
        <s v="5057 Ørland"/>
        <s v="5058 Åfjord"/>
        <s v="5059 Orkland"/>
        <s v="5060 Nærøysund"/>
        <s v="5061 Rindal"/>
      </sharedItems>
    </cacheField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0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2" memberValueDatatype="130" unbalanced="0">
      <fieldsUsage count="2">
        <fieldUsage x="-1"/>
        <fieldUsage x="4"/>
      </fieldsUsage>
    </cacheHierarchy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1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2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 oneField="1">
      <fieldsUsage count="1">
        <fieldUsage x="3"/>
      </fieldsUsage>
    </cacheHierarchy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22916665" backgroundQuery="1" createdVersion="8" refreshedVersion="8" minRefreshableVersion="3" recordCount="0" supportSubquery="1" supportAdvancedDrill="1" xr:uid="{2E3DCEC2-35C5-402F-891F-34FEA329E1CF}">
  <cacheSource type="external" connectionId="2"/>
  <cacheFields count="5">
    <cacheField name="[Tab_base].[Region].[Region]" caption="Region" numFmtId="0" level="1">
      <sharedItems containsSemiMixedTypes="0" containsNonDate="0" containsString="0"/>
    </cacheField>
    <cacheField name="[Tab_base].[kommune].[kommune]" caption="kommune" numFmtId="0" hierarchy="2" level="1">
      <sharedItems count="38">
        <s v="Flatanger"/>
        <s v="Frosta"/>
        <s v="Frøya"/>
        <s v="Grong"/>
        <s v="Heim"/>
        <s v="Hitra"/>
        <s v="Holtålen"/>
        <s v="Høylandet"/>
        <s v="Inderøy"/>
        <s v="Indre Fosen"/>
        <s v="Leka"/>
        <s v="Levanger"/>
        <s v="Lierne"/>
        <s v="Malvik"/>
        <s v="Melhus"/>
        <s v="Meråker"/>
        <s v="Midtre Gauldal"/>
        <s v="Namskogan"/>
        <s v="Namsos"/>
        <s v="Nærøysund"/>
        <s v="Oppdal"/>
        <s v="Orkland"/>
        <s v="Osen"/>
        <s v="Overhalla"/>
        <s v="Rennebu"/>
        <s v="Rindal"/>
        <s v="Røros"/>
        <s v="Røyrvik"/>
        <s v="Selbu"/>
        <s v="Skaun"/>
        <s v="Snåsa"/>
        <s v="Steinkjer"/>
        <s v="Stjørdal"/>
        <s v="Trondheim"/>
        <s v="Tydal"/>
        <s v="Verdal"/>
        <s v="Ørland"/>
        <s v="Åfjord"/>
      </sharedItems>
    </cacheField>
    <cacheField name="[Tab_base].[år].[år]" caption="år" numFmtId="0" hierarchy="3" level="1">
      <sharedItems containsSemiMixedTypes="0" containsString="0" containsNumber="1" containsInteger="1" minValue="1995" maxValue="2024" count="3">
        <n v="1995"/>
        <n v="2024"/>
        <n v="2022" u="1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2024]"/>
            <x15:cachedUniqueName index="2" name="[Tab_base].[år].&amp;[2022]"/>
          </x15:cachedUniqueNames>
        </ext>
      </extLst>
    </cacheField>
    <cacheField name="[Measures].[Sum leveranse]" caption="Sum leveranse" numFmtId="0" hierarchy="8" level="32767"/>
    <cacheField name="[Tab_base].[knr kommune].[knr kommune]" caption="knr kommune" numFmtId="0" hierarchy="1" level="1">
      <sharedItems count="38">
        <s v="5001 Trondheim"/>
        <s v="5006 Steinkjer"/>
        <s v="5007 Namsos"/>
        <s v="5014 Frøya"/>
        <s v="5020 Osen"/>
        <s v="5021 Oppdal"/>
        <s v="5022 Rennebu"/>
        <s v="5025 Røros"/>
        <s v="5026 Holtålen"/>
        <s v="5027 Midtre Gauldal"/>
        <s v="5028 Melhus"/>
        <s v="5029 Skaun"/>
        <s v="5031 Malvik"/>
        <s v="5032 Selbu"/>
        <s v="5033 Tydal"/>
        <s v="5034 Meråker"/>
        <s v="5035 Stjørdal"/>
        <s v="5036 Frosta"/>
        <s v="5037 Levanger"/>
        <s v="5038 Verdal"/>
        <s v="5041 Snåsa"/>
        <s v="5042 Lierne"/>
        <s v="5043 Røyrvik"/>
        <s v="5044 Namskogan"/>
        <s v="5045 Grong"/>
        <s v="5046 Høylandet"/>
        <s v="5047 Overhalla"/>
        <s v="5049 Flatanger"/>
        <s v="5052 Leka"/>
        <s v="5053 Inderøy"/>
        <s v="5054 Indre Fosen"/>
        <s v="5055 Heim"/>
        <s v="5056 Hitra"/>
        <s v="5057 Ørland"/>
        <s v="5058 Åfjord"/>
        <s v="5059 Orkland"/>
        <s v="5060 Nærøysund"/>
        <s v="5061 Rindal"/>
      </sharedItems>
    </cacheField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0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2" memberValueDatatype="130" unbalanced="0">
      <fieldsUsage count="2">
        <fieldUsage x="-1"/>
        <fieldUsage x="4"/>
      </fieldsUsage>
    </cacheHierarchy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1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2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 oneField="1">
      <fieldsUsage count="1">
        <fieldUsage x="3"/>
      </fieldsUsage>
    </cacheHierarchy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23958335" backgroundQuery="1" createdVersion="8" refreshedVersion="8" minRefreshableVersion="3" recordCount="0" supportSubquery="1" supportAdvancedDrill="1" xr:uid="{4913D996-1BAB-4849-BAA5-5D23A8633FCB}">
  <cacheSource type="external" connectionId="2"/>
  <cacheFields count="5">
    <cacheField name="[Tab_base].[Region].[Region]" caption="Region" numFmtId="0" level="1">
      <sharedItems containsSemiMixedTypes="0" containsNonDate="0" containsString="0"/>
    </cacheField>
    <cacheField name="[Tab_base].[kommune].[kommune]" caption="kommune" numFmtId="0" hierarchy="2" level="1">
      <sharedItems count="38">
        <s v="Flatanger"/>
        <s v="Frosta"/>
        <s v="Frøya"/>
        <s v="Grong"/>
        <s v="Heim"/>
        <s v="Hitra"/>
        <s v="Holtålen"/>
        <s v="Høylandet"/>
        <s v="Inderøy"/>
        <s v="Indre Fosen"/>
        <s v="Leka"/>
        <s v="Levanger"/>
        <s v="Lierne"/>
        <s v="Malvik"/>
        <s v="Melhus"/>
        <s v="Meråker"/>
        <s v="Midtre Gauldal"/>
        <s v="Namskogan"/>
        <s v="Namsos"/>
        <s v="Nærøysund"/>
        <s v="Oppdal"/>
        <s v="Orkland"/>
        <s v="Osen"/>
        <s v="Overhalla"/>
        <s v="Rennebu"/>
        <s v="Rindal"/>
        <s v="Røros"/>
        <s v="Røyrvik"/>
        <s v="Selbu"/>
        <s v="Skaun"/>
        <s v="Snåsa"/>
        <s v="Steinkjer"/>
        <s v="Stjørdal"/>
        <s v="Trondheim"/>
        <s v="Tydal"/>
        <s v="Verdal"/>
        <s v="Ørland"/>
        <s v="Åfjord"/>
      </sharedItems>
    </cacheField>
    <cacheField name="[Tab_base].[år].[år]" caption="år" numFmtId="0" hierarchy="3" level="1">
      <sharedItems containsSemiMixedTypes="0" containsString="0" containsNumber="1" containsInteger="1" minValue="1995" maxValue="2024" count="3">
        <n v="1995"/>
        <n v="2024"/>
        <n v="2022" u="1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2024]"/>
            <x15:cachedUniqueName index="2" name="[Tab_base].[år].&amp;[2022]"/>
          </x15:cachedUniqueNames>
        </ext>
      </extLst>
    </cacheField>
    <cacheField name="[Measures].[Sum leveranse]" caption="Sum leveranse" numFmtId="0" hierarchy="8" level="32767"/>
    <cacheField name="[Tab_base].[knr kommune].[knr kommune]" caption="knr kommune" numFmtId="0" hierarchy="1" level="1">
      <sharedItems count="38">
        <s v="5001 Trondheim"/>
        <s v="5006 Steinkjer"/>
        <s v="5007 Namsos"/>
        <s v="5014 Frøya"/>
        <s v="5020 Osen"/>
        <s v="5021 Oppdal"/>
        <s v="5022 Rennebu"/>
        <s v="5025 Røros"/>
        <s v="5026 Holtålen"/>
        <s v="5027 Midtre Gauldal"/>
        <s v="5028 Melhus"/>
        <s v="5029 Skaun"/>
        <s v="5031 Malvik"/>
        <s v="5032 Selbu"/>
        <s v="5033 Tydal"/>
        <s v="5034 Meråker"/>
        <s v="5035 Stjørdal"/>
        <s v="5036 Frosta"/>
        <s v="5037 Levanger"/>
        <s v="5038 Verdal"/>
        <s v="5041 Snåsa"/>
        <s v="5042 Lierne"/>
        <s v="5043 Røyrvik"/>
        <s v="5044 Namskogan"/>
        <s v="5045 Grong"/>
        <s v="5046 Høylandet"/>
        <s v="5047 Overhalla"/>
        <s v="5049 Flatanger"/>
        <s v="5052 Leka"/>
        <s v="5053 Inderøy"/>
        <s v="5054 Indre Fosen"/>
        <s v="5055 Heim"/>
        <s v="5056 Hitra"/>
        <s v="5057 Ørland"/>
        <s v="5058 Åfjord"/>
        <s v="5059 Orkland"/>
        <s v="5060 Nærøysund"/>
        <s v="5061 Rindal"/>
      </sharedItems>
    </cacheField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0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2" memberValueDatatype="130" unbalanced="0">
      <fieldsUsage count="2">
        <fieldUsage x="-1"/>
        <fieldUsage x="4"/>
      </fieldsUsage>
    </cacheHierarchy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1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2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 oneField="1">
      <fieldsUsage count="1">
        <fieldUsage x="3"/>
      </fieldsUsage>
    </cacheHierarchy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561805555" backgroundQuery="1" createdVersion="7" refreshedVersion="8" minRefreshableVersion="3" recordCount="0" supportSubquery="1" supportAdvancedDrill="1" xr:uid="{4CADD45A-0687-4331-B408-6B3DD01BDF84}">
  <cacheSource type="external" connectionId="2"/>
  <cacheFields count="4">
    <cacheField name="[Tab_base].[Region].[Region]" caption="Region" numFmtId="0" level="1">
      <sharedItems containsSemiMixedTypes="0" containsNonDate="0" containsString="0"/>
    </cacheField>
    <cacheField name="[Tab_base].[kommune].[kommune]" caption="kommune" numFmtId="0" hierarchy="2" level="1">
      <sharedItems containsSemiMixedTypes="0" containsNonDate="0" containsString="0"/>
    </cacheField>
    <cacheField name="[Tab_base].[år].[år]" caption="år" numFmtId="0" hierarchy="3" level="1">
      <sharedItems containsSemiMixedTypes="0" containsString="0" containsNumber="1" containsInteger="1" minValue="1995" maxValue="2024" count="30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1996]"/>
            <x15:cachedUniqueName index="2" name="[Tab_base].[år].&amp;[1997]"/>
            <x15:cachedUniqueName index="3" name="[Tab_base].[år].&amp;[1998]"/>
            <x15:cachedUniqueName index="4" name="[Tab_base].[år].&amp;[1999]"/>
            <x15:cachedUniqueName index="5" name="[Tab_base].[år].&amp;[2000]"/>
            <x15:cachedUniqueName index="6" name="[Tab_base].[år].&amp;[2001]"/>
            <x15:cachedUniqueName index="7" name="[Tab_base].[år].&amp;[2002]"/>
            <x15:cachedUniqueName index="8" name="[Tab_base].[år].&amp;[2003]"/>
            <x15:cachedUniqueName index="9" name="[Tab_base].[år].&amp;[2004]"/>
            <x15:cachedUniqueName index="10" name="[Tab_base].[år].&amp;[2005]"/>
            <x15:cachedUniqueName index="11" name="[Tab_base].[år].&amp;[2006]"/>
            <x15:cachedUniqueName index="12" name="[Tab_base].[år].&amp;[2007]"/>
            <x15:cachedUniqueName index="13" name="[Tab_base].[år].&amp;[2008]"/>
            <x15:cachedUniqueName index="14" name="[Tab_base].[år].&amp;[2009]"/>
            <x15:cachedUniqueName index="15" name="[Tab_base].[år].&amp;[2010]"/>
            <x15:cachedUniqueName index="16" name="[Tab_base].[år].&amp;[2011]"/>
            <x15:cachedUniqueName index="17" name="[Tab_base].[år].&amp;[2012]"/>
            <x15:cachedUniqueName index="18" name="[Tab_base].[år].&amp;[2013]"/>
            <x15:cachedUniqueName index="19" name="[Tab_base].[år].&amp;[2014]"/>
            <x15:cachedUniqueName index="20" name="[Tab_base].[år].&amp;[2015]"/>
            <x15:cachedUniqueName index="21" name="[Tab_base].[år].&amp;[2016]"/>
            <x15:cachedUniqueName index="22" name="[Tab_base].[år].&amp;[2017]"/>
            <x15:cachedUniqueName index="23" name="[Tab_base].[år].&amp;[2018]"/>
            <x15:cachedUniqueName index="24" name="[Tab_base].[år].&amp;[2019]"/>
            <x15:cachedUniqueName index="25" name="[Tab_base].[år].&amp;[2020]"/>
            <x15:cachedUniqueName index="26" name="[Tab_base].[år].&amp;[2021]"/>
            <x15:cachedUniqueName index="27" name="[Tab_base].[år].&amp;[2022]"/>
            <x15:cachedUniqueName index="28" name="[Tab_base].[år].&amp;[2023]"/>
            <x15:cachedUniqueName index="29" name="[Tab_base].[år].&amp;[2024]"/>
          </x15:cachedUniqueNames>
        </ext>
      </extLst>
    </cacheField>
    <cacheField name="[Measures].[Sum prod]" caption="Sum prod" numFmtId="0" hierarchy="9" level="32767"/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0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1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2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 oneField="1">
      <fieldsUsage count="1">
        <fieldUsage x="3"/>
      </fieldsUsage>
    </cacheHierarchy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24884259" backgroundQuery="1" createdVersion="8" refreshedVersion="8" minRefreshableVersion="3" recordCount="0" supportSubquery="1" supportAdvancedDrill="1" xr:uid="{1F744690-7324-4202-B7C8-C3FBC856B69E}">
  <cacheSource type="external" connectionId="2"/>
  <cacheFields count="4">
    <cacheField name="[Tab_base].[Region].[Region]" caption="Region" numFmtId="0" level="1">
      <sharedItems containsSemiMixedTypes="0" containsNonDate="0" containsString="0"/>
    </cacheField>
    <cacheField name="[Tab_base].[år].[år]" caption="år" numFmtId="0" hierarchy="3" level="1">
      <sharedItems containsSemiMixedTypes="0" containsString="0" containsNumber="1" containsInteger="1" minValue="1995" maxValue="2024" count="3">
        <n v="1995"/>
        <n v="2024"/>
        <n v="2022" u="1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2024]"/>
            <x15:cachedUniqueName index="2" name="[Tab_base].[år].&amp;[2022]"/>
          </x15:cachedUniqueNames>
        </ext>
      </extLst>
    </cacheField>
    <cacheField name="[Measures].[Sum prod]" caption="Sum prod" numFmtId="0" hierarchy="9" level="32767"/>
    <cacheField name="[Tab_base].[knr kommune].[knr kommune]" caption="knr kommune" numFmtId="0" hierarchy="1" level="1">
      <sharedItems count="38">
        <s v="5001 Trondheim"/>
        <s v="5006 Steinkjer"/>
        <s v="5007 Namsos"/>
        <s v="5014 Frøya"/>
        <s v="5020 Osen"/>
        <s v="5021 Oppdal"/>
        <s v="5022 Rennebu"/>
        <s v="5025 Røros"/>
        <s v="5026 Holtålen"/>
        <s v="5027 Midtre Gauldal"/>
        <s v="5028 Melhus"/>
        <s v="5029 Skaun"/>
        <s v="5031 Malvik"/>
        <s v="5032 Selbu"/>
        <s v="5033 Tydal"/>
        <s v="5034 Meråker"/>
        <s v="5035 Stjørdal"/>
        <s v="5036 Frosta"/>
        <s v="5037 Levanger"/>
        <s v="5038 Verdal"/>
        <s v="5041 Snåsa"/>
        <s v="5042 Lierne"/>
        <s v="5043 Røyrvik"/>
        <s v="5044 Namskogan"/>
        <s v="5045 Grong"/>
        <s v="5046 Høylandet"/>
        <s v="5047 Overhalla"/>
        <s v="5049 Flatanger"/>
        <s v="5052 Leka"/>
        <s v="5053 Inderøy"/>
        <s v="5054 Indre Fosen"/>
        <s v="5055 Heim"/>
        <s v="5056 Hitra"/>
        <s v="5057 Ørland"/>
        <s v="5058 Åfjord"/>
        <s v="5059 Orkland"/>
        <s v="5060 Nærøysund"/>
        <s v="5061 Rindal"/>
      </sharedItems>
    </cacheField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0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2" memberValueDatatype="130" unbalanced="0">
      <fieldsUsage count="2">
        <fieldUsage x="-1"/>
        <fieldUsage x="3"/>
      </fieldsUsage>
    </cacheHierarchy>
    <cacheHierarchy uniqueName="[Tab_base].[kommune]" caption="kommune" attribute="1" defaultMemberUniqueName="[Tab_base].[kommune].[All]" allUniqueName="[Tab_base].[kommune].[All]" dimensionUniqueName="[Tab_base]" displayFolder="" count="0" memberValueDatatype="130" unbalanced="0"/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1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 oneField="1">
      <fieldsUsage count="1">
        <fieldUsage x="2"/>
      </fieldsUsage>
    </cacheHierarchy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26273145" backgroundQuery="1" createdVersion="8" refreshedVersion="8" minRefreshableVersion="3" recordCount="0" supportSubquery="1" supportAdvancedDrill="1" xr:uid="{85880BF4-0000-4EF3-A787-52871E26F385}">
  <cacheSource type="external" connectionId="2"/>
  <cacheFields count="4">
    <cacheField name="[Tab_base].[Region].[Region]" caption="Region" numFmtId="0" level="1">
      <sharedItems containsSemiMixedTypes="0" containsNonDate="0" containsString="0"/>
    </cacheField>
    <cacheField name="[Tab_base].[år].[år]" caption="år" numFmtId="0" hierarchy="3" level="1">
      <sharedItems containsSemiMixedTypes="0" containsString="0" containsNumber="1" containsInteger="1" minValue="1995" maxValue="2024" count="3">
        <n v="1995"/>
        <n v="2024"/>
        <n v="2022" u="1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2024]"/>
            <x15:cachedUniqueName index="2" name="[Tab_base].[år].&amp;[2022]"/>
          </x15:cachedUniqueNames>
        </ext>
      </extLst>
    </cacheField>
    <cacheField name="[Measures].[Sum prod]" caption="Sum prod" numFmtId="0" hierarchy="9" level="32767"/>
    <cacheField name="[Tab_base].[knr kommune].[knr kommune]" caption="knr kommune" numFmtId="0" hierarchy="1" level="1">
      <sharedItems count="38">
        <s v="5001 Trondheim"/>
        <s v="5006 Steinkjer"/>
        <s v="5007 Namsos"/>
        <s v="5014 Frøya"/>
        <s v="5020 Osen"/>
        <s v="5021 Oppdal"/>
        <s v="5022 Rennebu"/>
        <s v="5025 Røros"/>
        <s v="5026 Holtålen"/>
        <s v="5027 Midtre Gauldal"/>
        <s v="5028 Melhus"/>
        <s v="5029 Skaun"/>
        <s v="5031 Malvik"/>
        <s v="5032 Selbu"/>
        <s v="5033 Tydal"/>
        <s v="5034 Meråker"/>
        <s v="5035 Stjørdal"/>
        <s v="5036 Frosta"/>
        <s v="5037 Levanger"/>
        <s v="5038 Verdal"/>
        <s v="5041 Snåsa"/>
        <s v="5042 Lierne"/>
        <s v="5043 Røyrvik"/>
        <s v="5044 Namskogan"/>
        <s v="5045 Grong"/>
        <s v="5046 Høylandet"/>
        <s v="5047 Overhalla"/>
        <s v="5049 Flatanger"/>
        <s v="5052 Leka"/>
        <s v="5053 Inderøy"/>
        <s v="5054 Indre Fosen"/>
        <s v="5055 Heim"/>
        <s v="5056 Hitra"/>
        <s v="5057 Ørland"/>
        <s v="5058 Åfjord"/>
        <s v="5059 Orkland"/>
        <s v="5060 Nærøysund"/>
        <s v="5061 Rindal"/>
      </sharedItems>
    </cacheField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0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2" memberValueDatatype="130" unbalanced="0">
      <fieldsUsage count="2">
        <fieldUsage x="-1"/>
        <fieldUsage x="3"/>
      </fieldsUsage>
    </cacheHierarchy>
    <cacheHierarchy uniqueName="[Tab_base].[kommune]" caption="kommune" attribute="1" defaultMemberUniqueName="[Tab_base].[kommune].[All]" allUniqueName="[Tab_base].[kommune].[All]" dimensionUniqueName="[Tab_base]" displayFolder="" count="0" memberValueDatatype="130" unbalanced="0"/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1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 oneField="1">
      <fieldsUsage count="1">
        <fieldUsage x="2"/>
      </fieldsUsage>
    </cacheHierarchy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27546299" backgroundQuery="1" createdVersion="8" refreshedVersion="8" minRefreshableVersion="3" recordCount="0" supportSubquery="1" supportAdvancedDrill="1" xr:uid="{CA2F56B5-96C9-4AD4-8555-253C2483330A}">
  <cacheSource type="external" connectionId="2"/>
  <cacheFields count="4">
    <cacheField name="[Tab_base].[Region].[Region]" caption="Region" numFmtId="0" level="1">
      <sharedItems containsSemiMixedTypes="0" containsNonDate="0" containsString="0"/>
    </cacheField>
    <cacheField name="[Tab_base].[kommune].[kommune]" caption="kommune" numFmtId="0" hierarchy="2" level="1">
      <sharedItems count="38">
        <s v="Flatanger"/>
        <s v="Frosta"/>
        <s v="Frøya"/>
        <s v="Grong"/>
        <s v="Heim"/>
        <s v="Hitra"/>
        <s v="Holtålen"/>
        <s v="Høylandet"/>
        <s v="Inderøy"/>
        <s v="Indre Fosen"/>
        <s v="Leka"/>
        <s v="Levanger"/>
        <s v="Lierne"/>
        <s v="Malvik"/>
        <s v="Melhus"/>
        <s v="Meråker"/>
        <s v="Midtre Gauldal"/>
        <s v="Namskogan"/>
        <s v="Namsos"/>
        <s v="Nærøysund"/>
        <s v="Oppdal"/>
        <s v="Orkland"/>
        <s v="Osen"/>
        <s v="Overhalla"/>
        <s v="Rennebu"/>
        <s v="Rindal"/>
        <s v="Røros"/>
        <s v="Røyrvik"/>
        <s v="Selbu"/>
        <s v="Skaun"/>
        <s v="Snåsa"/>
        <s v="Steinkjer"/>
        <s v="Stjørdal"/>
        <s v="Trondheim"/>
        <s v="Tydal"/>
        <s v="Verdal"/>
        <s v="Ørland"/>
        <s v="Åfjord"/>
      </sharedItems>
    </cacheField>
    <cacheField name="[Tab_base].[år].[år]" caption="år" numFmtId="0" hierarchy="3" level="1">
      <sharedItems containsSemiMixedTypes="0" containsString="0" containsNumber="1" containsInteger="1" minValue="1995" maxValue="2024" count="3">
        <n v="1995"/>
        <n v="2024"/>
        <n v="2022" u="1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2024]"/>
            <x15:cachedUniqueName index="2" name="[Tab_base].[år].&amp;[2022]"/>
          </x15:cachedUniqueNames>
        </ext>
      </extLst>
    </cacheField>
    <cacheField name="[Measures].[Sum leveranse]" caption="Sum leveranse" numFmtId="0" hierarchy="8" level="32767"/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0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1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2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 oneField="1">
      <fieldsUsage count="1">
        <fieldUsage x="3"/>
      </fieldsUsage>
    </cacheHierarchy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28703707" backgroundQuery="1" createdVersion="8" refreshedVersion="8" minRefreshableVersion="3" recordCount="0" supportSubquery="1" supportAdvancedDrill="1" xr:uid="{8FA5B8C5-C314-4DFD-8CE8-B35A7F85AC9E}">
  <cacheSource type="external" connectionId="2"/>
  <cacheFields count="4">
    <cacheField name="[Tab_base].[Region].[Region]" caption="Region" numFmtId="0" level="1">
      <sharedItems containsSemiMixedTypes="0" containsNonDate="0" containsString="0"/>
    </cacheField>
    <cacheField name="[Tab_base].[kommune].[kommune]" caption="kommune" numFmtId="0" hierarchy="2" level="1">
      <sharedItems count="38">
        <s v="Flatanger"/>
        <s v="Frosta"/>
        <s v="Frøya"/>
        <s v="Grong"/>
        <s v="Heim"/>
        <s v="Hitra"/>
        <s v="Holtålen"/>
        <s v="Høylandet"/>
        <s v="Inderøy"/>
        <s v="Indre Fosen"/>
        <s v="Leka"/>
        <s v="Levanger"/>
        <s v="Lierne"/>
        <s v="Malvik"/>
        <s v="Melhus"/>
        <s v="Meråker"/>
        <s v="Midtre Gauldal"/>
        <s v="Namskogan"/>
        <s v="Namsos"/>
        <s v="Nærøysund"/>
        <s v="Oppdal"/>
        <s v="Orkland"/>
        <s v="Osen"/>
        <s v="Overhalla"/>
        <s v="Rennebu"/>
        <s v="Rindal"/>
        <s v="Røros"/>
        <s v="Røyrvik"/>
        <s v="Selbu"/>
        <s v="Skaun"/>
        <s v="Snåsa"/>
        <s v="Steinkjer"/>
        <s v="Stjørdal"/>
        <s v="Trondheim"/>
        <s v="Tydal"/>
        <s v="Verdal"/>
        <s v="Ørland"/>
        <s v="Åfjord"/>
      </sharedItems>
    </cacheField>
    <cacheField name="[Tab_base].[år].[år]" caption="år" numFmtId="0" hierarchy="3" level="1">
      <sharedItems containsSemiMixedTypes="0" containsString="0" containsNumber="1" containsInteger="1" minValue="1995" maxValue="2024" count="3">
        <n v="1995"/>
        <n v="2024"/>
        <n v="2022" u="1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2024]"/>
            <x15:cachedUniqueName index="2" name="[Tab_base].[år].&amp;[2022]"/>
          </x15:cachedUniqueNames>
        </ext>
      </extLst>
    </cacheField>
    <cacheField name="[Measures].[Sum leveranse]" caption="Sum leveranse" numFmtId="0" hierarchy="8" level="32767"/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0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1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2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 oneField="1">
      <fieldsUsage count="1">
        <fieldUsage x="3"/>
      </fieldsUsage>
    </cacheHierarchy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32754633" backgroundQuery="1" createdVersion="7" refreshedVersion="8" minRefreshableVersion="3" recordCount="0" supportSubquery="1" supportAdvancedDrill="1" xr:uid="{7C058384-AC28-4A93-A991-1A4065941D3D}">
  <cacheSource type="external" connectionId="2"/>
  <cacheFields count="4">
    <cacheField name="[Tab_base].[Region].[Region]" caption="Region" numFmtId="0" level="1">
      <sharedItems containsSemiMixedTypes="0" containsNonDate="0" containsString="0"/>
    </cacheField>
    <cacheField name="[Tab_base].[kommune].[kommune]" caption="kommune" numFmtId="0" hierarchy="2" level="1">
      <sharedItems containsSemiMixedTypes="0" containsNonDate="0" containsString="0"/>
    </cacheField>
    <cacheField name="[Tab_base].[år].[år]" caption="år" numFmtId="0" hierarchy="3" level="1">
      <sharedItems containsSemiMixedTypes="0" containsString="0" containsNumber="1" containsInteger="1" minValue="1995" maxValue="2024" count="30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1996]"/>
            <x15:cachedUniqueName index="2" name="[Tab_base].[år].&amp;[1997]"/>
            <x15:cachedUniqueName index="3" name="[Tab_base].[år].&amp;[1998]"/>
            <x15:cachedUniqueName index="4" name="[Tab_base].[år].&amp;[1999]"/>
            <x15:cachedUniqueName index="5" name="[Tab_base].[år].&amp;[2000]"/>
            <x15:cachedUniqueName index="6" name="[Tab_base].[år].&amp;[2001]"/>
            <x15:cachedUniqueName index="7" name="[Tab_base].[år].&amp;[2002]"/>
            <x15:cachedUniqueName index="8" name="[Tab_base].[år].&amp;[2003]"/>
            <x15:cachedUniqueName index="9" name="[Tab_base].[år].&amp;[2004]"/>
            <x15:cachedUniqueName index="10" name="[Tab_base].[år].&amp;[2005]"/>
            <x15:cachedUniqueName index="11" name="[Tab_base].[år].&amp;[2006]"/>
            <x15:cachedUniqueName index="12" name="[Tab_base].[år].&amp;[2007]"/>
            <x15:cachedUniqueName index="13" name="[Tab_base].[år].&amp;[2008]"/>
            <x15:cachedUniqueName index="14" name="[Tab_base].[år].&amp;[2009]"/>
            <x15:cachedUniqueName index="15" name="[Tab_base].[år].&amp;[2010]"/>
            <x15:cachedUniqueName index="16" name="[Tab_base].[år].&amp;[2011]"/>
            <x15:cachedUniqueName index="17" name="[Tab_base].[år].&amp;[2012]"/>
            <x15:cachedUniqueName index="18" name="[Tab_base].[år].&amp;[2013]"/>
            <x15:cachedUniqueName index="19" name="[Tab_base].[år].&amp;[2014]"/>
            <x15:cachedUniqueName index="20" name="[Tab_base].[år].&amp;[2015]"/>
            <x15:cachedUniqueName index="21" name="[Tab_base].[år].&amp;[2016]"/>
            <x15:cachedUniqueName index="22" name="[Tab_base].[år].&amp;[2017]"/>
            <x15:cachedUniqueName index="23" name="[Tab_base].[år].&amp;[2018]"/>
            <x15:cachedUniqueName index="24" name="[Tab_base].[år].&amp;[2019]"/>
            <x15:cachedUniqueName index="25" name="[Tab_base].[år].&amp;[2020]"/>
            <x15:cachedUniqueName index="26" name="[Tab_base].[år].&amp;[2021]"/>
            <x15:cachedUniqueName index="27" name="[Tab_base].[år].&amp;[2022]"/>
            <x15:cachedUniqueName index="28" name="[Tab_base].[år].&amp;[2023]"/>
            <x15:cachedUniqueName index="29" name="[Tab_base].[år].&amp;[2024]"/>
          </x15:cachedUniqueNames>
        </ext>
      </extLst>
    </cacheField>
    <cacheField name="[Measures].[Sum prod]" caption="Sum prod" numFmtId="0" hierarchy="9" level="32767"/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0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1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2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 oneField="1">
      <fieldsUsage count="1">
        <fieldUsage x="3"/>
      </fieldsUsage>
    </cacheHierarchy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37152775" backgroundQuery="1" createdVersion="7" refreshedVersion="8" minRefreshableVersion="3" recordCount="0" supportSubquery="1" supportAdvancedDrill="1" xr:uid="{BF9E7A56-4E8B-45CD-89AE-110A4EFB62BA}">
  <cacheSource type="external" connectionId="2"/>
  <cacheFields count="4">
    <cacheField name="[Tab_base].[Region].[Region]" caption="Region" numFmtId="0" level="1">
      <sharedItems containsSemiMixedTypes="0" containsNonDate="0" containsString="0"/>
    </cacheField>
    <cacheField name="[Tab_base].[kommune].[kommune]" caption="kommune" numFmtId="0" hierarchy="2" level="1">
      <sharedItems containsSemiMixedTypes="0" containsNonDate="0" containsString="0"/>
    </cacheField>
    <cacheField name="[Tab_base].[år].[år]" caption="år" numFmtId="0" hierarchy="3" level="1">
      <sharedItems containsSemiMixedTypes="0" containsString="0" containsNumber="1" containsInteger="1" minValue="1995" maxValue="2024" count="30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1996]"/>
            <x15:cachedUniqueName index="2" name="[Tab_base].[år].&amp;[1997]"/>
            <x15:cachedUniqueName index="3" name="[Tab_base].[år].&amp;[1998]"/>
            <x15:cachedUniqueName index="4" name="[Tab_base].[år].&amp;[1999]"/>
            <x15:cachedUniqueName index="5" name="[Tab_base].[år].&amp;[2000]"/>
            <x15:cachedUniqueName index="6" name="[Tab_base].[år].&amp;[2001]"/>
            <x15:cachedUniqueName index="7" name="[Tab_base].[år].&amp;[2002]"/>
            <x15:cachedUniqueName index="8" name="[Tab_base].[år].&amp;[2003]"/>
            <x15:cachedUniqueName index="9" name="[Tab_base].[år].&amp;[2004]"/>
            <x15:cachedUniqueName index="10" name="[Tab_base].[år].&amp;[2005]"/>
            <x15:cachedUniqueName index="11" name="[Tab_base].[år].&amp;[2006]"/>
            <x15:cachedUniqueName index="12" name="[Tab_base].[år].&amp;[2007]"/>
            <x15:cachedUniqueName index="13" name="[Tab_base].[år].&amp;[2008]"/>
            <x15:cachedUniqueName index="14" name="[Tab_base].[år].&amp;[2009]"/>
            <x15:cachedUniqueName index="15" name="[Tab_base].[år].&amp;[2010]"/>
            <x15:cachedUniqueName index="16" name="[Tab_base].[år].&amp;[2011]"/>
            <x15:cachedUniqueName index="17" name="[Tab_base].[år].&amp;[2012]"/>
            <x15:cachedUniqueName index="18" name="[Tab_base].[år].&amp;[2013]"/>
            <x15:cachedUniqueName index="19" name="[Tab_base].[år].&amp;[2014]"/>
            <x15:cachedUniqueName index="20" name="[Tab_base].[år].&amp;[2015]"/>
            <x15:cachedUniqueName index="21" name="[Tab_base].[år].&amp;[2016]"/>
            <x15:cachedUniqueName index="22" name="[Tab_base].[år].&amp;[2017]"/>
            <x15:cachedUniqueName index="23" name="[Tab_base].[år].&amp;[2018]"/>
            <x15:cachedUniqueName index="24" name="[Tab_base].[år].&amp;[2019]"/>
            <x15:cachedUniqueName index="25" name="[Tab_base].[år].&amp;[2020]"/>
            <x15:cachedUniqueName index="26" name="[Tab_base].[år].&amp;[2021]"/>
            <x15:cachedUniqueName index="27" name="[Tab_base].[år].&amp;[2022]"/>
            <x15:cachedUniqueName index="28" name="[Tab_base].[år].&amp;[2023]"/>
            <x15:cachedUniqueName index="29" name="[Tab_base].[år].&amp;[2024]"/>
          </x15:cachedUniqueNames>
        </ext>
      </extLst>
    </cacheField>
    <cacheField name="[Measures].[Gj.snitt]" caption="Gj.snitt" numFmtId="0" hierarchy="7" level="32767"/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0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1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2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 oneField="1">
      <fieldsUsage count="1">
        <fieldUsage x="3"/>
      </fieldsUsage>
    </cacheHierarchy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41319447" backgroundQuery="1" createdVersion="7" refreshedVersion="8" minRefreshableVersion="3" recordCount="0" supportSubquery="1" supportAdvancedDrill="1" xr:uid="{120E3636-6B53-4376-AA7B-ACDFD4E0CCD7}">
  <cacheSource type="external" connectionId="2"/>
  <cacheFields count="4">
    <cacheField name="[Tab_base].[Region].[Region]" caption="Region" numFmtId="0" level="1">
      <sharedItems containsSemiMixedTypes="0" containsNonDate="0" containsString="0"/>
    </cacheField>
    <cacheField name="[Tab_base].[kommune].[kommune]" caption="kommune" numFmtId="0" hierarchy="2" level="1">
      <sharedItems containsSemiMixedTypes="0" containsNonDate="0" containsString="0"/>
    </cacheField>
    <cacheField name="[Tab_base].[år].[år]" caption="år" numFmtId="0" hierarchy="3" level="1">
      <sharedItems containsSemiMixedTypes="0" containsString="0" containsNumber="1" containsInteger="1" minValue="1995" maxValue="2024" count="30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1996]"/>
            <x15:cachedUniqueName index="2" name="[Tab_base].[år].&amp;[1997]"/>
            <x15:cachedUniqueName index="3" name="[Tab_base].[år].&amp;[1998]"/>
            <x15:cachedUniqueName index="4" name="[Tab_base].[år].&amp;[1999]"/>
            <x15:cachedUniqueName index="5" name="[Tab_base].[år].&amp;[2000]"/>
            <x15:cachedUniqueName index="6" name="[Tab_base].[år].&amp;[2001]"/>
            <x15:cachedUniqueName index="7" name="[Tab_base].[år].&amp;[2002]"/>
            <x15:cachedUniqueName index="8" name="[Tab_base].[år].&amp;[2003]"/>
            <x15:cachedUniqueName index="9" name="[Tab_base].[år].&amp;[2004]"/>
            <x15:cachedUniqueName index="10" name="[Tab_base].[år].&amp;[2005]"/>
            <x15:cachedUniqueName index="11" name="[Tab_base].[år].&amp;[2006]"/>
            <x15:cachedUniqueName index="12" name="[Tab_base].[år].&amp;[2007]"/>
            <x15:cachedUniqueName index="13" name="[Tab_base].[år].&amp;[2008]"/>
            <x15:cachedUniqueName index="14" name="[Tab_base].[år].&amp;[2009]"/>
            <x15:cachedUniqueName index="15" name="[Tab_base].[år].&amp;[2010]"/>
            <x15:cachedUniqueName index="16" name="[Tab_base].[år].&amp;[2011]"/>
            <x15:cachedUniqueName index="17" name="[Tab_base].[år].&amp;[2012]"/>
            <x15:cachedUniqueName index="18" name="[Tab_base].[år].&amp;[2013]"/>
            <x15:cachedUniqueName index="19" name="[Tab_base].[år].&amp;[2014]"/>
            <x15:cachedUniqueName index="20" name="[Tab_base].[år].&amp;[2015]"/>
            <x15:cachedUniqueName index="21" name="[Tab_base].[år].&amp;[2016]"/>
            <x15:cachedUniqueName index="22" name="[Tab_base].[år].&amp;[2017]"/>
            <x15:cachedUniqueName index="23" name="[Tab_base].[år].&amp;[2018]"/>
            <x15:cachedUniqueName index="24" name="[Tab_base].[år].&amp;[2019]"/>
            <x15:cachedUniqueName index="25" name="[Tab_base].[år].&amp;[2020]"/>
            <x15:cachedUniqueName index="26" name="[Tab_base].[år].&amp;[2021]"/>
            <x15:cachedUniqueName index="27" name="[Tab_base].[år].&amp;[2022]"/>
            <x15:cachedUniqueName index="28" name="[Tab_base].[år].&amp;[2023]"/>
            <x15:cachedUniqueName index="29" name="[Tab_base].[år].&amp;[2024]"/>
          </x15:cachedUniqueNames>
        </ext>
      </extLst>
    </cacheField>
    <cacheField name="[Measures].[Sum leveranse]" caption="Sum leveranse" numFmtId="0" hierarchy="8" level="32767"/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0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1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2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 oneField="1">
      <fieldsUsage count="1">
        <fieldUsage x="3"/>
      </fieldsUsage>
    </cacheHierarchy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an" refreshedDate="45994.592646990743" createdVersion="7" refreshedVersion="8" minRefreshableVersion="3" recordCount="1140" xr:uid="{F965B01D-C37A-4166-9786-DD8345DCB011}">
  <cacheSource type="worksheet">
    <worksheetSource name="Tab_base"/>
  </cacheSource>
  <cacheFields count="7">
    <cacheField name="Region" numFmtId="0">
      <sharedItems count="9">
        <s v="Trondheim"/>
        <s v="Inn-Trøndelag"/>
        <s v="Namdalsregionen"/>
        <s v="Orkdalsregionen"/>
        <s v="Fosenregionen"/>
        <s v="Trøndelag Sør"/>
        <s v="Værnesregionen"/>
        <s v="Trøndelag" u="1"/>
        <s v="Nordmøre og Romsdal" u="1"/>
      </sharedItems>
    </cacheField>
    <cacheField name="knr kommune" numFmtId="0">
      <sharedItems/>
    </cacheField>
    <cacheField name="kommune" numFmtId="0">
      <sharedItems count="39">
        <s v="Trondheim"/>
        <s v="Steinkjer"/>
        <s v="Namsos"/>
        <s v="Frøya"/>
        <s v="Osen"/>
        <s v="Oppdal"/>
        <s v="Rennebu"/>
        <s v="Røros"/>
        <s v="Holtålen"/>
        <s v="Midtre Gauldal"/>
        <s v="Melhus"/>
        <s v="Skaun"/>
        <s v="Malvik"/>
        <s v="Selbu"/>
        <s v="Tydal"/>
        <s v="Meråker"/>
        <s v="Stjørdal"/>
        <s v="Frosta"/>
        <s v="Levanger"/>
        <s v="Verdal"/>
        <s v="Snåsa"/>
        <s v="Lierne"/>
        <s v="Røyrvik"/>
        <s v="Namskogan"/>
        <s v="Grong"/>
        <s v="Høylandet"/>
        <s v="Overhalla"/>
        <s v="Flatanger"/>
        <s v="Leka"/>
        <s v="Inderøy"/>
        <s v="Indre Fosen"/>
        <s v="Heim"/>
        <s v="Hitra"/>
        <s v="Ørland"/>
        <s v="Åfjord"/>
        <s v="Orkland"/>
        <s v="Nærøysund"/>
        <s v="Rindal"/>
        <s v="Namsskogan" u="1"/>
      </sharedItems>
    </cacheField>
    <cacheField name="år" numFmtId="0">
      <sharedItems containsSemiMixedTypes="0" containsString="0" containsNumber="1" containsInteger="1" minValue="1995" maxValue="2024" count="30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leverandører" numFmtId="3">
      <sharedItems containsSemiMixedTypes="0" containsString="0" containsNumber="1" containsInteger="1" minValue="1" maxValue="427"/>
    </cacheField>
    <cacheField name="melkeleveranse" numFmtId="3">
      <sharedItems containsSemiMixedTypes="0" containsString="0" containsNumber="1" minValue="274.86200000000002" maxValue="35500"/>
    </cacheField>
    <cacheField name="gjennomsnitt" numFmtId="3">
      <sharedItems containsSemiMixedTypes="0" containsString="0" containsNumber="1" minValue="46.1875" maxValue="374.50235714285719"/>
    </cacheField>
  </cacheFields>
  <extLst>
    <ext xmlns:x14="http://schemas.microsoft.com/office/spreadsheetml/2009/9/main" uri="{725AE2AE-9491-48be-B2B4-4EB974FC3084}">
      <x14:pivotCacheDefinition pivotCacheId="807072749"/>
    </ext>
  </extLst>
</pivotCacheDefinition>
</file>

<file path=xl/pivotCache/pivotCacheDefinition3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548842593" backgroundQuery="1" createdVersion="3" refreshedVersion="8" minRefreshableVersion="3" recordCount="0" supportSubquery="1" supportAdvancedDrill="1" xr:uid="{2B128D3C-EF31-4C55-9CA7-A6306F5F30B5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/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/>
    <cacheHierarchy uniqueName="[Tab_base].[år]" caption="år" attribute="1" defaultMemberUniqueName="[Tab_base].[år].[All]" allUniqueName="[Tab_base].[år].[All]" dimensionUniqueName="[Tab_base]" displayFolder="" count="0" memberValueDatatype="20" unbalanced="0"/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10798787" supportSubqueryNonVisual="1" supportSubqueryCalcMem="1" supportAddCalcMems="1"/>
    </ext>
  </extLst>
</pivotCacheDefinition>
</file>

<file path=xl/pivotCache/pivotCacheDefinition3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574652779" backgroundQuery="1" createdVersion="3" refreshedVersion="8" minRefreshableVersion="3" recordCount="0" supportSubquery="1" supportAdvancedDrill="1" xr:uid="{99683D26-A441-420A-85D7-1345EF8C87BD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/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/>
    <cacheHierarchy uniqueName="[Tab_base].[år]" caption="år" attribute="1" defaultMemberUniqueName="[Tab_base].[år].[All]" allUniqueName="[Tab_base].[år].[All]" dimensionUniqueName="[Tab_base]" displayFolder="" count="2" memberValueDatatype="20" unbalanced="0"/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599439880"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56597222" backgroundQuery="1" createdVersion="7" refreshedVersion="8" minRefreshableVersion="3" recordCount="0" supportSubquery="1" supportAdvancedDrill="1" xr:uid="{1C9FF19B-F404-4C85-99DD-15CF4FAADCEA}">
  <cacheSource type="external" connectionId="2"/>
  <cacheFields count="4">
    <cacheField name="[Tab_base].[Region].[Region]" caption="Region" numFmtId="0" level="1">
      <sharedItems containsSemiMixedTypes="0" containsNonDate="0" containsString="0"/>
    </cacheField>
    <cacheField name="[Tab_base].[kommune].[kommune]" caption="kommune" numFmtId="0" hierarchy="2" level="1">
      <sharedItems containsSemiMixedTypes="0" containsNonDate="0" containsString="0"/>
    </cacheField>
    <cacheField name="[Tab_base].[år].[år]" caption="år" numFmtId="0" hierarchy="3" level="1">
      <sharedItems containsSemiMixedTypes="0" containsString="0" containsNumber="1" containsInteger="1" minValue="1995" maxValue="2024" count="30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1996]"/>
            <x15:cachedUniqueName index="2" name="[Tab_base].[år].&amp;[1997]"/>
            <x15:cachedUniqueName index="3" name="[Tab_base].[år].&amp;[1998]"/>
            <x15:cachedUniqueName index="4" name="[Tab_base].[år].&amp;[1999]"/>
            <x15:cachedUniqueName index="5" name="[Tab_base].[år].&amp;[2000]"/>
            <x15:cachedUniqueName index="6" name="[Tab_base].[år].&amp;[2001]"/>
            <x15:cachedUniqueName index="7" name="[Tab_base].[år].&amp;[2002]"/>
            <x15:cachedUniqueName index="8" name="[Tab_base].[år].&amp;[2003]"/>
            <x15:cachedUniqueName index="9" name="[Tab_base].[år].&amp;[2004]"/>
            <x15:cachedUniqueName index="10" name="[Tab_base].[år].&amp;[2005]"/>
            <x15:cachedUniqueName index="11" name="[Tab_base].[år].&amp;[2006]"/>
            <x15:cachedUniqueName index="12" name="[Tab_base].[år].&amp;[2007]"/>
            <x15:cachedUniqueName index="13" name="[Tab_base].[år].&amp;[2008]"/>
            <x15:cachedUniqueName index="14" name="[Tab_base].[år].&amp;[2009]"/>
            <x15:cachedUniqueName index="15" name="[Tab_base].[år].&amp;[2010]"/>
            <x15:cachedUniqueName index="16" name="[Tab_base].[år].&amp;[2011]"/>
            <x15:cachedUniqueName index="17" name="[Tab_base].[år].&amp;[2012]"/>
            <x15:cachedUniqueName index="18" name="[Tab_base].[år].&amp;[2013]"/>
            <x15:cachedUniqueName index="19" name="[Tab_base].[år].&amp;[2014]"/>
            <x15:cachedUniqueName index="20" name="[Tab_base].[år].&amp;[2015]"/>
            <x15:cachedUniqueName index="21" name="[Tab_base].[år].&amp;[2016]"/>
            <x15:cachedUniqueName index="22" name="[Tab_base].[år].&amp;[2017]"/>
            <x15:cachedUniqueName index="23" name="[Tab_base].[år].&amp;[2018]"/>
            <x15:cachedUniqueName index="24" name="[Tab_base].[år].&amp;[2019]"/>
            <x15:cachedUniqueName index="25" name="[Tab_base].[år].&amp;[2020]"/>
            <x15:cachedUniqueName index="26" name="[Tab_base].[år].&amp;[2021]"/>
            <x15:cachedUniqueName index="27" name="[Tab_base].[år].&amp;[2022]"/>
            <x15:cachedUniqueName index="28" name="[Tab_base].[år].&amp;[2023]"/>
            <x15:cachedUniqueName index="29" name="[Tab_base].[år].&amp;[2024]"/>
          </x15:cachedUniqueNames>
        </ext>
      </extLst>
    </cacheField>
    <cacheField name="[Measures].[Sum leveranse]" caption="Sum leveranse" numFmtId="0" hierarchy="8" level="32767"/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0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1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2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 oneField="1">
      <fieldsUsage count="1">
        <fieldUsage x="3"/>
      </fieldsUsage>
    </cacheHierarchy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04282407" backgroundQuery="1" createdVersion="3" refreshedVersion="8" minRefreshableVersion="3" recordCount="0" supportSubquery="1" supportAdvancedDrill="1" xr:uid="{91197B03-9837-4569-A796-C168A57D1339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/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0" memberValueDatatype="130" unbalanced="0"/>
    <cacheHierarchy uniqueName="[Tab_base].[år]" caption="år" attribute="1" defaultMemberUniqueName="[Tab_base].[år].[All]" allUniqueName="[Tab_base].[år].[All]" dimensionUniqueName="[Tab_base]" displayFolder="" count="0" memberValueDatatype="20" unbalanced="0"/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545111150" supportSubqueryNonVisual="1" supportSubqueryCalcMem="1" supportAddCalcMems="1"/>
    </ext>
  </extLst>
</pivotCacheDefinition>
</file>

<file path=xl/pivotCache/pivotCacheDefinition4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629398147" backgroundQuery="1" createdVersion="3" refreshedVersion="8" minRefreshableVersion="3" recordCount="0" supportSubquery="1" supportAdvancedDrill="1" xr:uid="{7D30F412-1280-46EE-ABDA-E2C7C1C67267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/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/>
    <cacheHierarchy uniqueName="[Tab_base].[år]" caption="år" attribute="1" defaultMemberUniqueName="[Tab_base].[år].[All]" allUniqueName="[Tab_base].[år].[All]" dimensionUniqueName="[Tab_base]" displayFolder="" count="0" memberValueDatatype="20" unbalanced="0"/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81496161"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569907407" backgroundQuery="1" createdVersion="7" refreshedVersion="8" minRefreshableVersion="3" recordCount="0" supportSubquery="1" supportAdvancedDrill="1" xr:uid="{01E62E03-8246-4610-8998-97C2E07BEA41}">
  <cacheSource type="external" connectionId="2"/>
  <cacheFields count="4">
    <cacheField name="[Tab_base].[Region].[Region]" caption="Region" numFmtId="0" level="1">
      <sharedItems containsSemiMixedTypes="0" containsNonDate="0" containsString="0"/>
    </cacheField>
    <cacheField name="[Tab_base].[kommune].[kommune]" caption="kommune" numFmtId="0" hierarchy="2" level="1">
      <sharedItems containsSemiMixedTypes="0" containsNonDate="0" containsString="0"/>
    </cacheField>
    <cacheField name="[Tab_base].[år].[år]" caption="år" numFmtId="0" hierarchy="3" level="1">
      <sharedItems containsSemiMixedTypes="0" containsString="0" containsNumber="1" containsInteger="1" minValue="1995" maxValue="2024" count="30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1996]"/>
            <x15:cachedUniqueName index="2" name="[Tab_base].[år].&amp;[1997]"/>
            <x15:cachedUniqueName index="3" name="[Tab_base].[år].&amp;[1998]"/>
            <x15:cachedUniqueName index="4" name="[Tab_base].[år].&amp;[1999]"/>
            <x15:cachedUniqueName index="5" name="[Tab_base].[år].&amp;[2000]"/>
            <x15:cachedUniqueName index="6" name="[Tab_base].[år].&amp;[2001]"/>
            <x15:cachedUniqueName index="7" name="[Tab_base].[år].&amp;[2002]"/>
            <x15:cachedUniqueName index="8" name="[Tab_base].[år].&amp;[2003]"/>
            <x15:cachedUniqueName index="9" name="[Tab_base].[år].&amp;[2004]"/>
            <x15:cachedUniqueName index="10" name="[Tab_base].[år].&amp;[2005]"/>
            <x15:cachedUniqueName index="11" name="[Tab_base].[år].&amp;[2006]"/>
            <x15:cachedUniqueName index="12" name="[Tab_base].[år].&amp;[2007]"/>
            <x15:cachedUniqueName index="13" name="[Tab_base].[år].&amp;[2008]"/>
            <x15:cachedUniqueName index="14" name="[Tab_base].[år].&amp;[2009]"/>
            <x15:cachedUniqueName index="15" name="[Tab_base].[år].&amp;[2010]"/>
            <x15:cachedUniqueName index="16" name="[Tab_base].[år].&amp;[2011]"/>
            <x15:cachedUniqueName index="17" name="[Tab_base].[år].&amp;[2012]"/>
            <x15:cachedUniqueName index="18" name="[Tab_base].[år].&amp;[2013]"/>
            <x15:cachedUniqueName index="19" name="[Tab_base].[år].&amp;[2014]"/>
            <x15:cachedUniqueName index="20" name="[Tab_base].[år].&amp;[2015]"/>
            <x15:cachedUniqueName index="21" name="[Tab_base].[år].&amp;[2016]"/>
            <x15:cachedUniqueName index="22" name="[Tab_base].[år].&amp;[2017]"/>
            <x15:cachedUniqueName index="23" name="[Tab_base].[år].&amp;[2018]"/>
            <x15:cachedUniqueName index="24" name="[Tab_base].[år].&amp;[2019]"/>
            <x15:cachedUniqueName index="25" name="[Tab_base].[år].&amp;[2020]"/>
            <x15:cachedUniqueName index="26" name="[Tab_base].[år].&amp;[2021]"/>
            <x15:cachedUniqueName index="27" name="[Tab_base].[år].&amp;[2022]"/>
            <x15:cachedUniqueName index="28" name="[Tab_base].[år].&amp;[2023]"/>
            <x15:cachedUniqueName index="29" name="[Tab_base].[år].&amp;[2024]"/>
          </x15:cachedUniqueNames>
        </ext>
      </extLst>
    </cacheField>
    <cacheField name="[Measures].[Gj.snitt]" caption="Gj.snitt" numFmtId="0" hierarchy="7" level="32767"/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0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1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2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 oneField="1">
      <fieldsUsage count="1">
        <fieldUsage x="3"/>
      </fieldsUsage>
    </cacheHierarchy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572337962" backgroundQuery="1" createdVersion="7" refreshedVersion="8" minRefreshableVersion="3" recordCount="0" supportSubquery="1" supportAdvancedDrill="1" xr:uid="{9DA38C2C-D9BF-4712-BCE4-766117961CC5}">
  <cacheSource type="external" connectionId="2"/>
  <cacheFields count="4">
    <cacheField name="[Tab_base].[Region].[Region]" caption="Region" numFmtId="0" level="1">
      <sharedItems containsSemiMixedTypes="0" containsNonDate="0" containsString="0"/>
    </cacheField>
    <cacheField name="[Tab_base].[kommune].[kommune]" caption="kommune" numFmtId="0" hierarchy="2" level="1">
      <sharedItems containsSemiMixedTypes="0" containsNonDate="0" containsString="0"/>
    </cacheField>
    <cacheField name="[Tab_base].[år].[år]" caption="år" numFmtId="0" hierarchy="3" level="1">
      <sharedItems containsSemiMixedTypes="0" containsString="0" containsNumber="1" containsInteger="1" minValue="1995" maxValue="2024" count="30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Tab_base].[år].&amp;[1995]"/>
            <x15:cachedUniqueName index="1" name="[Tab_base].[år].&amp;[1996]"/>
            <x15:cachedUniqueName index="2" name="[Tab_base].[år].&amp;[1997]"/>
            <x15:cachedUniqueName index="3" name="[Tab_base].[år].&amp;[1998]"/>
            <x15:cachedUniqueName index="4" name="[Tab_base].[år].&amp;[1999]"/>
            <x15:cachedUniqueName index="5" name="[Tab_base].[år].&amp;[2000]"/>
            <x15:cachedUniqueName index="6" name="[Tab_base].[år].&amp;[2001]"/>
            <x15:cachedUniqueName index="7" name="[Tab_base].[år].&amp;[2002]"/>
            <x15:cachedUniqueName index="8" name="[Tab_base].[år].&amp;[2003]"/>
            <x15:cachedUniqueName index="9" name="[Tab_base].[år].&amp;[2004]"/>
            <x15:cachedUniqueName index="10" name="[Tab_base].[år].&amp;[2005]"/>
            <x15:cachedUniqueName index="11" name="[Tab_base].[år].&amp;[2006]"/>
            <x15:cachedUniqueName index="12" name="[Tab_base].[år].&amp;[2007]"/>
            <x15:cachedUniqueName index="13" name="[Tab_base].[år].&amp;[2008]"/>
            <x15:cachedUniqueName index="14" name="[Tab_base].[år].&amp;[2009]"/>
            <x15:cachedUniqueName index="15" name="[Tab_base].[år].&amp;[2010]"/>
            <x15:cachedUniqueName index="16" name="[Tab_base].[år].&amp;[2011]"/>
            <x15:cachedUniqueName index="17" name="[Tab_base].[år].&amp;[2012]"/>
            <x15:cachedUniqueName index="18" name="[Tab_base].[år].&amp;[2013]"/>
            <x15:cachedUniqueName index="19" name="[Tab_base].[år].&amp;[2014]"/>
            <x15:cachedUniqueName index="20" name="[Tab_base].[år].&amp;[2015]"/>
            <x15:cachedUniqueName index="21" name="[Tab_base].[år].&amp;[2016]"/>
            <x15:cachedUniqueName index="22" name="[Tab_base].[år].&amp;[2017]"/>
            <x15:cachedUniqueName index="23" name="[Tab_base].[år].&amp;[2018]"/>
            <x15:cachedUniqueName index="24" name="[Tab_base].[år].&amp;[2019]"/>
            <x15:cachedUniqueName index="25" name="[Tab_base].[år].&amp;[2020]"/>
            <x15:cachedUniqueName index="26" name="[Tab_base].[år].&amp;[2021]"/>
            <x15:cachedUniqueName index="27" name="[Tab_base].[år].&amp;[2022]"/>
            <x15:cachedUniqueName index="28" name="[Tab_base].[år].&amp;[2023]"/>
            <x15:cachedUniqueName index="29" name="[Tab_base].[år].&amp;[2024]"/>
          </x15:cachedUniqueNames>
        </ext>
      </extLst>
    </cacheField>
    <cacheField name="[Measures].[Sum prod]" caption="Sum prod" numFmtId="0" hierarchy="9" level="32767"/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0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1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2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 oneField="1">
      <fieldsUsage count="1">
        <fieldUsage x="3"/>
      </fieldsUsage>
    </cacheHierarchy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584027778" backgroundQuery="1" createdVersion="7" refreshedVersion="8" minRefreshableVersion="3" recordCount="0" supportSubquery="1" supportAdvancedDrill="1" xr:uid="{F71312A3-1853-4FA6-98B9-DEDD750BF678}">
  <cacheSource type="external" connectionId="2"/>
  <cacheFields count="4">
    <cacheField name="[Tab_base].[år].[år]" caption="år" numFmtId="0" hierarchy="3" level="1">
      <sharedItems containsSemiMixedTypes="0" containsNonDate="0" containsString="0"/>
    </cacheField>
    <cacheField name="[Tab_base].[kommune].[kommune]" caption="kommune" numFmtId="0" hierarchy="2" level="1">
      <sharedItems count="38">
        <s v="Flatanger"/>
        <s v="Frosta"/>
        <s v="Frøya"/>
        <s v="Grong"/>
        <s v="Heim"/>
        <s v="Hitra"/>
        <s v="Holtålen"/>
        <s v="Høylandet"/>
        <s v="Inderøy"/>
        <s v="Indre Fosen"/>
        <s v="Leka"/>
        <s v="Levanger"/>
        <s v="Lierne"/>
        <s v="Malvik"/>
        <s v="Melhus"/>
        <s v="Meråker"/>
        <s v="Midtre Gauldal"/>
        <s v="Namskogan"/>
        <s v="Namsos"/>
        <s v="Nærøysund"/>
        <s v="Oppdal"/>
        <s v="Orkland"/>
        <s v="Osen"/>
        <s v="Overhalla"/>
        <s v="Rennebu"/>
        <s v="Rindal"/>
        <s v="Røros"/>
        <s v="Røyrvik"/>
        <s v="Selbu"/>
        <s v="Skaun"/>
        <s v="Snåsa"/>
        <s v="Steinkjer"/>
        <s v="Stjørdal"/>
        <s v="Trondheim"/>
        <s v="Tydal"/>
        <s v="Verdal"/>
        <s v="Ørland"/>
        <s v="Åfjord"/>
      </sharedItems>
    </cacheField>
    <cacheField name="[Tab_base].[Region].[Region]" caption="Region" numFmtId="0" level="1">
      <sharedItems containsSemiMixedTypes="0" containsNonDate="0" containsString="0"/>
    </cacheField>
    <cacheField name="[Measures].[Sum prod]" caption="Sum prod" numFmtId="0" hierarchy="9" level="32767"/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2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1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0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/>
    <cacheHierarchy uniqueName="[Measures].[Sum prod]" caption="Sum prod" measure="1" displayFolder="" measureGroup="Tab_base" count="0" oneField="1">
      <fieldsUsage count="1">
        <fieldUsage x="3"/>
      </fieldsUsage>
    </cacheHierarchy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588194442" backgroundQuery="1" createdVersion="7" refreshedVersion="8" minRefreshableVersion="3" recordCount="0" supportSubquery="1" supportAdvancedDrill="1" xr:uid="{B4628E41-947C-4795-ADD5-6967360D5526}">
  <cacheSource type="external" connectionId="2"/>
  <cacheFields count="4">
    <cacheField name="[Tab_base].[Region].[Region]" caption="Region" numFmtId="0" level="1">
      <sharedItems containsSemiMixedTypes="0" containsNonDate="0" containsString="0"/>
    </cacheField>
    <cacheField name="[Tab_base].[år].[år]" caption="år" numFmtId="0" hierarchy="3" level="1">
      <sharedItems containsSemiMixedTypes="0" containsNonDate="0" containsString="0"/>
    </cacheField>
    <cacheField name="[Measures].[Sum leveranse]" caption="Sum leveranse" numFmtId="0" hierarchy="8" level="32767"/>
    <cacheField name="[Tab_base].[kommune].[kommune]" caption="kommune" numFmtId="0" hierarchy="2" level="1">
      <sharedItems count="38">
        <s v="Flatanger"/>
        <s v="Frosta"/>
        <s v="Frøya"/>
        <s v="Grong"/>
        <s v="Heim"/>
        <s v="Hitra"/>
        <s v="Holtålen"/>
        <s v="Høylandet"/>
        <s v="Inderøy"/>
        <s v="Indre Fosen"/>
        <s v="Leka"/>
        <s v="Levanger"/>
        <s v="Lierne"/>
        <s v="Malvik"/>
        <s v="Melhus"/>
        <s v="Meråker"/>
        <s v="Midtre Gauldal"/>
        <s v="Namskogan"/>
        <s v="Namsos"/>
        <s v="Nærøysund"/>
        <s v="Oppdal"/>
        <s v="Orkland"/>
        <s v="Osen"/>
        <s v="Overhalla"/>
        <s v="Rennebu"/>
        <s v="Rindal"/>
        <s v="Røros"/>
        <s v="Røyrvik"/>
        <s v="Selbu"/>
        <s v="Skaun"/>
        <s v="Snåsa"/>
        <s v="Steinkjer"/>
        <s v="Stjørdal"/>
        <s v="Trondheim"/>
        <s v="Tydal"/>
        <s v="Verdal"/>
        <s v="Ørland"/>
        <s v="Åfjord"/>
      </sharedItems>
    </cacheField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0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3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1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 oneField="1">
      <fieldsUsage count="1">
        <fieldUsage x="2"/>
      </fieldsUsage>
    </cacheHierarchy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han" refreshedDate="45994.592590624998" backgroundQuery="1" createdVersion="7" refreshedVersion="8" minRefreshableVersion="3" recordCount="0" supportSubquery="1" supportAdvancedDrill="1" xr:uid="{946EEE0B-4B31-42AF-8FAB-1AF0D63FF79B}">
  <cacheSource type="external" connectionId="2"/>
  <cacheFields count="4">
    <cacheField name="[Tab_base].[Region].[Region]" caption="Region" numFmtId="0" level="1">
      <sharedItems containsSemiMixedTypes="0" containsNonDate="0" containsString="0"/>
    </cacheField>
    <cacheField name="[Tab_base].[år].[år]" caption="år" numFmtId="0" hierarchy="3" level="1">
      <sharedItems containsSemiMixedTypes="0" containsNonDate="0" containsString="0"/>
    </cacheField>
    <cacheField name="[Measures].[Sum leveranse]" caption="Sum leveranse" numFmtId="0" hierarchy="8" level="32767"/>
    <cacheField name="[Tab_base].[kommune].[kommune]" caption="kommune" numFmtId="0" hierarchy="2" level="1">
      <sharedItems count="38">
        <s v="Flatanger"/>
        <s v="Frosta"/>
        <s v="Frøya"/>
        <s v="Grong"/>
        <s v="Heim"/>
        <s v="Hitra"/>
        <s v="Holtålen"/>
        <s v="Høylandet"/>
        <s v="Inderøy"/>
        <s v="Indre Fosen"/>
        <s v="Leka"/>
        <s v="Levanger"/>
        <s v="Lierne"/>
        <s v="Malvik"/>
        <s v="Melhus"/>
        <s v="Meråker"/>
        <s v="Midtre Gauldal"/>
        <s v="Namskogan"/>
        <s v="Namsos"/>
        <s v="Nærøysund"/>
        <s v="Oppdal"/>
        <s v="Orkland"/>
        <s v="Osen"/>
        <s v="Overhalla"/>
        <s v="Rennebu"/>
        <s v="Rindal"/>
        <s v="Røros"/>
        <s v="Røyrvik"/>
        <s v="Selbu"/>
        <s v="Skaun"/>
        <s v="Snåsa"/>
        <s v="Steinkjer"/>
        <s v="Stjørdal"/>
        <s v="Trondheim"/>
        <s v="Tydal"/>
        <s v="Verdal"/>
        <s v="Ørland"/>
        <s v="Åfjord"/>
      </sharedItems>
    </cacheField>
  </cacheFields>
  <cacheHierarchies count="15">
    <cacheHierarchy uniqueName="[Tab_base].[Region]" caption="Region" attribute="1" defaultMemberUniqueName="[Tab_base].[Region].[All]" allUniqueName="[Tab_base].[Region].[All]" dimensionUniqueName="[Tab_base]" displayFolder="" count="2" memberValueDatatype="130" unbalanced="0">
      <fieldsUsage count="2">
        <fieldUsage x="-1"/>
        <fieldUsage x="0"/>
      </fieldsUsage>
    </cacheHierarchy>
    <cacheHierarchy uniqueName="[Tab_base].[knr kommune]" caption="knr kommune" attribute="1" defaultMemberUniqueName="[Tab_base].[knr kommune].[All]" allUniqueName="[Tab_base].[knr kommune].[All]" dimensionUniqueName="[Tab_base]" displayFolder="" count="0" memberValueDatatype="130" unbalanced="0"/>
    <cacheHierarchy uniqueName="[Tab_base].[kommune]" caption="kommune" attribute="1" defaultMemberUniqueName="[Tab_base].[kommune].[All]" allUniqueName="[Tab_base].[kommune].[All]" dimensionUniqueName="[Tab_base]" displayFolder="" count="2" memberValueDatatype="130" unbalanced="0">
      <fieldsUsage count="2">
        <fieldUsage x="-1"/>
        <fieldUsage x="3"/>
      </fieldsUsage>
    </cacheHierarchy>
    <cacheHierarchy uniqueName="[Tab_base].[år]" caption="år" attribute="1" defaultMemberUniqueName="[Tab_base].[år].[All]" allUniqueName="[Tab_base].[år].[All]" dimensionUniqueName="[Tab_base]" displayFolder="" count="2" memberValueDatatype="20" unbalanced="0">
      <fieldsUsage count="2">
        <fieldUsage x="-1"/>
        <fieldUsage x="1"/>
      </fieldsUsage>
    </cacheHierarchy>
    <cacheHierarchy uniqueName="[Tab_base].[gjennomsnitt]" caption="gjennomsnitt" attribute="1" defaultMemberUniqueName="[Tab_base].[gjennomsnitt].[All]" allUniqueName="[Tab_base].[gjennomsnitt].[All]" dimensionUniqueName="[Tab_base]" displayFolder="" count="0" memberValueDatatype="5" unbalanced="0" hidden="1"/>
    <cacheHierarchy uniqueName="[Tab_base].[leverandører]" caption="leverandører" attribute="1" defaultMemberUniqueName="[Tab_base].[leverandører].[All]" allUniqueName="[Tab_base].[leverandører].[All]" dimensionUniqueName="[Tab_base]" displayFolder="" count="0" memberValueDatatype="20" unbalanced="0" hidden="1"/>
    <cacheHierarchy uniqueName="[Tab_base].[melkeleveranse]" caption="melkeleveranse" attribute="1" defaultMemberUniqueName="[Tab_base].[melkeleveranse].[All]" allUniqueName="[Tab_base].[melkeleveranse].[All]" dimensionUniqueName="[Tab_base]" displayFolder="" count="0" memberValueDatatype="5" unbalanced="0" hidden="1"/>
    <cacheHierarchy uniqueName="[Measures].[Gj.snitt]" caption="Gj.snitt" measure="1" displayFolder="" measureGroup="Tab_base" count="0"/>
    <cacheHierarchy uniqueName="[Measures].[Sum leveranse]" caption="Sum leveranse" measure="1" displayFolder="" measureGroup="Tab_base" count="0" oneField="1">
      <fieldsUsage count="1">
        <fieldUsage x="2"/>
      </fieldsUsage>
    </cacheHierarchy>
    <cacheHierarchy uniqueName="[Measures].[Sum prod]" caption="Sum prod" measure="1" displayFolder="" measureGroup="Tab_base" count="0"/>
    <cacheHierarchy uniqueName="[Measures].[__XL_Count Tab_base]" caption="__XL_Count Tab_base" measure="1" displayFolder="" measureGroup="Tab_base" count="0" hidden="1"/>
    <cacheHierarchy uniqueName="[Measures].[__No measures defined]" caption="__No measures defined" measure="1" displayFolder="" count="0" hidden="1"/>
    <cacheHierarchy uniqueName="[Measures].[Sum av leverandører]" caption="Sum av leverandører" measure="1" displayFolder="" measureGroup="Tab_bas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av gjennomsnitt]" caption="Sum av gjennomsnitt" measure="1" displayFolder="" measureGroup="Tab_bas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av år]" caption="Sum av år" measure="1" displayFolder="" measureGroup="Tab_bas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_base" uniqueName="[Tab_base]" caption="Tab_base"/>
  </dimensions>
  <measureGroups count="1">
    <measureGroup name="Tab_base" caption="Tab_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0">
  <r>
    <x v="0"/>
    <s v="5001 Trondheim"/>
    <x v="0"/>
    <x v="0"/>
    <n v="110"/>
    <n v="8663"/>
    <n v="78.75454545454545"/>
  </r>
  <r>
    <x v="0"/>
    <s v="5001 Trondheim"/>
    <x v="0"/>
    <x v="1"/>
    <n v="108"/>
    <n v="8402"/>
    <n v="77.796296296296291"/>
  </r>
  <r>
    <x v="0"/>
    <s v="5001 Trondheim"/>
    <x v="0"/>
    <x v="2"/>
    <n v="107"/>
    <n v="8327.3640000000014"/>
    <n v="77.825831775700948"/>
  </r>
  <r>
    <x v="0"/>
    <s v="5001 Trondheim"/>
    <x v="0"/>
    <x v="3"/>
    <n v="103"/>
    <n v="8071.4409999999998"/>
    <n v="78.363504854368927"/>
  </r>
  <r>
    <x v="0"/>
    <s v="5001 Trondheim"/>
    <x v="0"/>
    <x v="4"/>
    <n v="101"/>
    <n v="8003.652"/>
    <n v="79.244079207920791"/>
  </r>
  <r>
    <x v="0"/>
    <s v="5001 Trondheim"/>
    <x v="0"/>
    <x v="5"/>
    <n v="96"/>
    <n v="7485.0139999999992"/>
    <n v="77.96889583333332"/>
  </r>
  <r>
    <x v="0"/>
    <s v="5001 Trondheim"/>
    <x v="0"/>
    <x v="6"/>
    <n v="86"/>
    <n v="6965.2870000000003"/>
    <n v="80.991709302325589"/>
  </r>
  <r>
    <x v="0"/>
    <s v="5001 Trondheim"/>
    <x v="0"/>
    <x v="7"/>
    <n v="77"/>
    <n v="6590.7820000000002"/>
    <n v="85.594571428571427"/>
  </r>
  <r>
    <x v="0"/>
    <s v="5001 Trondheim"/>
    <x v="0"/>
    <x v="8"/>
    <n v="72"/>
    <n v="6361.7939999999999"/>
    <n v="88.358249999999998"/>
  </r>
  <r>
    <x v="0"/>
    <s v="5001 Trondheim"/>
    <x v="0"/>
    <x v="9"/>
    <n v="67"/>
    <n v="6308"/>
    <n v="94.149253731343279"/>
  </r>
  <r>
    <x v="0"/>
    <s v="5001 Trondheim"/>
    <x v="0"/>
    <x v="10"/>
    <n v="64"/>
    <n v="6105"/>
    <n v="95.390625"/>
  </r>
  <r>
    <x v="0"/>
    <s v="5001 Trondheim"/>
    <x v="0"/>
    <x v="11"/>
    <n v="54"/>
    <n v="5640"/>
    <n v="104.44444444444444"/>
  </r>
  <r>
    <x v="0"/>
    <s v="5001 Trondheim"/>
    <x v="0"/>
    <x v="12"/>
    <n v="50"/>
    <n v="5796"/>
    <n v="115.92"/>
  </r>
  <r>
    <x v="0"/>
    <s v="5001 Trondheim"/>
    <x v="0"/>
    <x v="13"/>
    <n v="45"/>
    <n v="5515"/>
    <n v="122.55555555555556"/>
  </r>
  <r>
    <x v="0"/>
    <s v="5001 Trondheim"/>
    <x v="0"/>
    <x v="14"/>
    <n v="42"/>
    <n v="5445"/>
    <n v="129.64285714285714"/>
  </r>
  <r>
    <x v="0"/>
    <s v="5001 Trondheim"/>
    <x v="0"/>
    <x v="15"/>
    <n v="40"/>
    <n v="5626.6409999999996"/>
    <n v="140.66602499999999"/>
  </r>
  <r>
    <x v="0"/>
    <s v="5001 Trondheim"/>
    <x v="0"/>
    <x v="16"/>
    <n v="41"/>
    <n v="5602.0849999999991"/>
    <n v="136.63621951219511"/>
  </r>
  <r>
    <x v="0"/>
    <s v="5001 Trondheim"/>
    <x v="0"/>
    <x v="17"/>
    <n v="40"/>
    <n v="5616.8870000000006"/>
    <n v="140.42217500000001"/>
  </r>
  <r>
    <x v="0"/>
    <s v="5001 Trondheim"/>
    <x v="0"/>
    <x v="18"/>
    <n v="38"/>
    <n v="5747.9369999999999"/>
    <n v="151.26149999999998"/>
  </r>
  <r>
    <x v="0"/>
    <s v="5001 Trondheim"/>
    <x v="0"/>
    <x v="19"/>
    <n v="36"/>
    <n v="5497.5049999999992"/>
    <n v="152.70847222222221"/>
  </r>
  <r>
    <x v="0"/>
    <s v="5001 Trondheim"/>
    <x v="0"/>
    <x v="20"/>
    <n v="33"/>
    <n v="5531.37"/>
    <n v="167.61727272727273"/>
  </r>
  <r>
    <x v="0"/>
    <s v="5001 Trondheim"/>
    <x v="0"/>
    <x v="21"/>
    <n v="32"/>
    <n v="5503.1949999999997"/>
    <n v="171.97484374999999"/>
  </r>
  <r>
    <x v="0"/>
    <s v="5001 Trondheim"/>
    <x v="0"/>
    <x v="22"/>
    <n v="34"/>
    <n v="4924.7280000000001"/>
    <n v="144.8449411764706"/>
  </r>
  <r>
    <x v="0"/>
    <s v="5001 Trondheim"/>
    <x v="0"/>
    <x v="23"/>
    <n v="29"/>
    <n v="4605.3389999999999"/>
    <n v="158.80479310344828"/>
  </r>
  <r>
    <x v="0"/>
    <s v="5001 Trondheim"/>
    <x v="0"/>
    <x v="24"/>
    <n v="29"/>
    <n v="4333.0590000000002"/>
    <n v="149.41582758620692"/>
  </r>
  <r>
    <x v="0"/>
    <s v="5001 Trondheim"/>
    <x v="0"/>
    <x v="25"/>
    <n v="25"/>
    <n v="4166.2809999999999"/>
    <n v="166.65124"/>
  </r>
  <r>
    <x v="0"/>
    <s v="5001 Trondheim"/>
    <x v="0"/>
    <x v="26"/>
    <n v="24"/>
    <n v="4105.4089999999997"/>
    <n v="171.05870833333333"/>
  </r>
  <r>
    <x v="1"/>
    <s v="5006 Steinkjer"/>
    <x v="1"/>
    <x v="0"/>
    <n v="427"/>
    <n v="35299"/>
    <n v="82.667447306791573"/>
  </r>
  <r>
    <x v="1"/>
    <s v="5006 Steinkjer"/>
    <x v="1"/>
    <x v="1"/>
    <n v="425"/>
    <n v="34875"/>
    <n v="82.058823529411768"/>
  </r>
  <r>
    <x v="1"/>
    <s v="5006 Steinkjer"/>
    <x v="1"/>
    <x v="2"/>
    <n v="423"/>
    <n v="35175.239000000001"/>
    <n v="83.156593380614666"/>
  </r>
  <r>
    <x v="1"/>
    <s v="5006 Steinkjer"/>
    <x v="1"/>
    <x v="3"/>
    <n v="417"/>
    <n v="35496.803"/>
    <n v="85.124227817745805"/>
  </r>
  <r>
    <x v="1"/>
    <s v="5006 Steinkjer"/>
    <x v="1"/>
    <x v="4"/>
    <n v="402"/>
    <n v="34630.764000000003"/>
    <n v="86.146179104477625"/>
  </r>
  <r>
    <x v="1"/>
    <s v="5006 Steinkjer"/>
    <x v="1"/>
    <x v="5"/>
    <n v="386"/>
    <n v="32987.921999999999"/>
    <n v="85.4609378238342"/>
  </r>
  <r>
    <x v="1"/>
    <s v="5006 Steinkjer"/>
    <x v="1"/>
    <x v="6"/>
    <n v="358"/>
    <n v="32009.182000000001"/>
    <n v="89.411122905027938"/>
  </r>
  <r>
    <x v="1"/>
    <s v="5006 Steinkjer"/>
    <x v="1"/>
    <x v="7"/>
    <n v="334"/>
    <n v="32716.830999999998"/>
    <n v="97.954583832335331"/>
  </r>
  <r>
    <x v="1"/>
    <s v="5006 Steinkjer"/>
    <x v="1"/>
    <x v="8"/>
    <n v="311"/>
    <n v="33417.557000000001"/>
    <n v="107.45195176848875"/>
  </r>
  <r>
    <x v="1"/>
    <s v="5006 Steinkjer"/>
    <x v="1"/>
    <x v="9"/>
    <n v="306"/>
    <n v="33989"/>
    <n v="111.07516339869281"/>
  </r>
  <r>
    <x v="1"/>
    <s v="5006 Steinkjer"/>
    <x v="1"/>
    <x v="10"/>
    <n v="292"/>
    <n v="33991"/>
    <n v="116.40753424657534"/>
  </r>
  <r>
    <x v="1"/>
    <s v="5006 Steinkjer"/>
    <x v="1"/>
    <x v="11"/>
    <n v="273"/>
    <n v="33669"/>
    <n v="123.32967032967034"/>
  </r>
  <r>
    <x v="1"/>
    <s v="5006 Steinkjer"/>
    <x v="1"/>
    <x v="12"/>
    <n v="244"/>
    <n v="35500"/>
    <n v="145.49180327868854"/>
  </r>
  <r>
    <x v="1"/>
    <s v="5006 Steinkjer"/>
    <x v="1"/>
    <x v="13"/>
    <n v="229"/>
    <n v="34105"/>
    <n v="148.93013100436681"/>
  </r>
  <r>
    <x v="1"/>
    <s v="5006 Steinkjer"/>
    <x v="1"/>
    <x v="14"/>
    <n v="208"/>
    <n v="33773"/>
    <n v="162.37019230769232"/>
  </r>
  <r>
    <x v="1"/>
    <s v="5006 Steinkjer"/>
    <x v="1"/>
    <x v="15"/>
    <n v="198"/>
    <n v="34143.03"/>
    <n v="172.43954545454545"/>
  </r>
  <r>
    <x v="1"/>
    <s v="5006 Steinkjer"/>
    <x v="1"/>
    <x v="16"/>
    <n v="199"/>
    <n v="33526.135999999999"/>
    <n v="168.47304522613064"/>
  </r>
  <r>
    <x v="1"/>
    <s v="5006 Steinkjer"/>
    <x v="1"/>
    <x v="17"/>
    <n v="187"/>
    <n v="34750.088000000003"/>
    <n v="185.8293475935829"/>
  </r>
  <r>
    <x v="1"/>
    <s v="5006 Steinkjer"/>
    <x v="1"/>
    <x v="18"/>
    <n v="180"/>
    <n v="34016.409"/>
    <n v="188.98005000000001"/>
  </r>
  <r>
    <x v="1"/>
    <s v="5006 Steinkjer"/>
    <x v="1"/>
    <x v="19"/>
    <n v="170"/>
    <n v="32745.102000000003"/>
    <n v="192.61824705882356"/>
  </r>
  <r>
    <x v="1"/>
    <s v="5006 Steinkjer"/>
    <x v="1"/>
    <x v="20"/>
    <n v="151"/>
    <n v="32846.731"/>
    <n v="217.52801986754966"/>
  </r>
  <r>
    <x v="1"/>
    <s v="5006 Steinkjer"/>
    <x v="1"/>
    <x v="21"/>
    <n v="146"/>
    <n v="32842.423000000003"/>
    <n v="224.94810273972604"/>
  </r>
  <r>
    <x v="1"/>
    <s v="5006 Steinkjer"/>
    <x v="1"/>
    <x v="22"/>
    <n v="141"/>
    <n v="31470.800999999999"/>
    <n v="223.19717021276594"/>
  </r>
  <r>
    <x v="1"/>
    <s v="5006 Steinkjer"/>
    <x v="1"/>
    <x v="23"/>
    <n v="140"/>
    <n v="32453.233"/>
    <n v="231.80880714285715"/>
  </r>
  <r>
    <x v="1"/>
    <s v="5006 Steinkjer"/>
    <x v="1"/>
    <x v="24"/>
    <n v="133"/>
    <n v="31466.701000000001"/>
    <n v="236.59173684210526"/>
  </r>
  <r>
    <x v="1"/>
    <s v="5006 Steinkjer"/>
    <x v="1"/>
    <x v="25"/>
    <n v="126"/>
    <n v="30350.847000000002"/>
    <n v="240.87973809523811"/>
  </r>
  <r>
    <x v="1"/>
    <s v="5006 Steinkjer"/>
    <x v="1"/>
    <x v="26"/>
    <n v="117"/>
    <n v="31255.558000000001"/>
    <n v="267.14152136752136"/>
  </r>
  <r>
    <x v="2"/>
    <s v="5007 Namsos"/>
    <x v="2"/>
    <x v="0"/>
    <n v="230"/>
    <n v="18355"/>
    <n v="79.804347826086953"/>
  </r>
  <r>
    <x v="2"/>
    <s v="5007 Namsos"/>
    <x v="2"/>
    <x v="1"/>
    <n v="228"/>
    <n v="18158"/>
    <n v="79.640350877192986"/>
  </r>
  <r>
    <x v="2"/>
    <s v="5007 Namsos"/>
    <x v="2"/>
    <x v="2"/>
    <n v="227"/>
    <n v="18435.436999999998"/>
    <n v="81.213378854625546"/>
  </r>
  <r>
    <x v="2"/>
    <s v="5007 Namsos"/>
    <x v="2"/>
    <x v="3"/>
    <n v="222"/>
    <n v="18229.064000000002"/>
    <n v="82.112900900900911"/>
  </r>
  <r>
    <x v="2"/>
    <s v="5007 Namsos"/>
    <x v="2"/>
    <x v="4"/>
    <n v="217"/>
    <n v="17736.026000000002"/>
    <n v="81.732838709677424"/>
  </r>
  <r>
    <x v="2"/>
    <s v="5007 Namsos"/>
    <x v="2"/>
    <x v="5"/>
    <n v="212"/>
    <n v="16676.021000000001"/>
    <n v="78.660476415094337"/>
  </r>
  <r>
    <x v="2"/>
    <s v="5007 Namsos"/>
    <x v="2"/>
    <x v="6"/>
    <n v="194"/>
    <n v="16215.75"/>
    <n v="83.586340206185568"/>
  </r>
  <r>
    <x v="2"/>
    <s v="5007 Namsos"/>
    <x v="2"/>
    <x v="7"/>
    <n v="191"/>
    <n v="16314.929"/>
    <n v="85.418476439790581"/>
  </r>
  <r>
    <x v="2"/>
    <s v="5007 Namsos"/>
    <x v="2"/>
    <x v="8"/>
    <n v="179"/>
    <n v="16788.613000000001"/>
    <n v="93.791134078212295"/>
  </r>
  <r>
    <x v="2"/>
    <s v="5007 Namsos"/>
    <x v="2"/>
    <x v="9"/>
    <n v="168"/>
    <n v="16606"/>
    <n v="98.845238095238102"/>
  </r>
  <r>
    <x v="2"/>
    <s v="5007 Namsos"/>
    <x v="2"/>
    <x v="10"/>
    <n v="161"/>
    <n v="16560"/>
    <n v="102.85714285714286"/>
  </r>
  <r>
    <x v="2"/>
    <s v="5007 Namsos"/>
    <x v="2"/>
    <x v="11"/>
    <n v="149"/>
    <n v="16501"/>
    <n v="110.74496644295301"/>
  </r>
  <r>
    <x v="2"/>
    <s v="5007 Namsos"/>
    <x v="2"/>
    <x v="12"/>
    <n v="130"/>
    <n v="17421"/>
    <n v="134.00769230769231"/>
  </r>
  <r>
    <x v="2"/>
    <s v="5007 Namsos"/>
    <x v="2"/>
    <x v="13"/>
    <n v="127"/>
    <n v="17236"/>
    <n v="135.71653543307087"/>
  </r>
  <r>
    <x v="2"/>
    <s v="5007 Namsos"/>
    <x v="2"/>
    <x v="14"/>
    <n v="116"/>
    <n v="17654"/>
    <n v="152.18965517241378"/>
  </r>
  <r>
    <x v="2"/>
    <s v="5007 Namsos"/>
    <x v="2"/>
    <x v="15"/>
    <n v="113"/>
    <n v="18059.806999999997"/>
    <n v="159.82130088495572"/>
  </r>
  <r>
    <x v="2"/>
    <s v="5007 Namsos"/>
    <x v="2"/>
    <x v="16"/>
    <n v="111"/>
    <n v="17548.925000000003"/>
    <n v="158.09842342342344"/>
  </r>
  <r>
    <x v="2"/>
    <s v="5007 Namsos"/>
    <x v="2"/>
    <x v="17"/>
    <n v="105"/>
    <n v="17933.217000000001"/>
    <n v="170.79254285714285"/>
  </r>
  <r>
    <x v="2"/>
    <s v="5007 Namsos"/>
    <x v="2"/>
    <x v="18"/>
    <n v="96"/>
    <n v="17960.827000000001"/>
    <n v="187.09194791666667"/>
  </r>
  <r>
    <x v="2"/>
    <s v="5007 Namsos"/>
    <x v="2"/>
    <x v="19"/>
    <n v="101"/>
    <n v="18280.037000000004"/>
    <n v="180.99046534653471"/>
  </r>
  <r>
    <x v="2"/>
    <s v="5007 Namsos"/>
    <x v="2"/>
    <x v="20"/>
    <n v="93"/>
    <n v="19267.064000000002"/>
    <n v="207.17273118279573"/>
  </r>
  <r>
    <x v="2"/>
    <s v="5007 Namsos"/>
    <x v="2"/>
    <x v="21"/>
    <n v="89"/>
    <n v="19113.955000000002"/>
    <n v="214.76353932584271"/>
  </r>
  <r>
    <x v="2"/>
    <s v="5007 Namsos"/>
    <x v="2"/>
    <x v="22"/>
    <n v="88"/>
    <n v="18563.710999999999"/>
    <n v="210.95126136363635"/>
  </r>
  <r>
    <x v="2"/>
    <s v="5007 Namsos"/>
    <x v="2"/>
    <x v="23"/>
    <n v="84"/>
    <n v="19103.689000000002"/>
    <n v="227.42486904761907"/>
  </r>
  <r>
    <x v="2"/>
    <s v="5007 Namsos"/>
    <x v="2"/>
    <x v="24"/>
    <n v="82"/>
    <n v="19299.296000000002"/>
    <n v="235.35726829268296"/>
  </r>
  <r>
    <x v="2"/>
    <s v="5007 Namsos"/>
    <x v="2"/>
    <x v="25"/>
    <n v="74"/>
    <n v="19500.185000000001"/>
    <n v="263.51601351351354"/>
  </r>
  <r>
    <x v="2"/>
    <s v="5007 Namsos"/>
    <x v="2"/>
    <x v="26"/>
    <n v="71"/>
    <n v="19943.111000000001"/>
    <n v="280.88888732394366"/>
  </r>
  <r>
    <x v="3"/>
    <s v="5014 Frøya"/>
    <x v="3"/>
    <x v="0"/>
    <n v="20"/>
    <n v="1110"/>
    <n v="55.5"/>
  </r>
  <r>
    <x v="3"/>
    <s v="5014 Frøya"/>
    <x v="3"/>
    <x v="1"/>
    <n v="20"/>
    <n v="1025"/>
    <n v="51.25"/>
  </r>
  <r>
    <x v="3"/>
    <s v="5014 Frøya"/>
    <x v="3"/>
    <x v="2"/>
    <n v="20"/>
    <n v="1000.182"/>
    <n v="50.009100000000004"/>
  </r>
  <r>
    <x v="3"/>
    <s v="5014 Frøya"/>
    <x v="3"/>
    <x v="3"/>
    <n v="19"/>
    <n v="1042.0170000000001"/>
    <n v="54.843000000000004"/>
  </r>
  <r>
    <x v="3"/>
    <s v="5014 Frøya"/>
    <x v="3"/>
    <x v="4"/>
    <n v="18"/>
    <n v="1077.423"/>
    <n v="59.856833333333334"/>
  </r>
  <r>
    <x v="3"/>
    <s v="5014 Frøya"/>
    <x v="3"/>
    <x v="5"/>
    <n v="17"/>
    <n v="998.26599999999996"/>
    <n v="58.721529411764706"/>
  </r>
  <r>
    <x v="3"/>
    <s v="5014 Frøya"/>
    <x v="3"/>
    <x v="6"/>
    <n v="13"/>
    <n v="880.88199999999995"/>
    <n v="67.760153846153841"/>
  </r>
  <r>
    <x v="3"/>
    <s v="5014 Frøya"/>
    <x v="3"/>
    <x v="7"/>
    <n v="12"/>
    <n v="868.923"/>
    <n v="72.410250000000005"/>
  </r>
  <r>
    <x v="3"/>
    <s v="5014 Frøya"/>
    <x v="3"/>
    <x v="8"/>
    <n v="12"/>
    <n v="924.48"/>
    <n v="77.040000000000006"/>
  </r>
  <r>
    <x v="3"/>
    <s v="5014 Frøya"/>
    <x v="3"/>
    <x v="9"/>
    <n v="10"/>
    <n v="787"/>
    <n v="78.7"/>
  </r>
  <r>
    <x v="3"/>
    <s v="5014 Frøya"/>
    <x v="3"/>
    <x v="10"/>
    <n v="10"/>
    <n v="832"/>
    <n v="83.2"/>
  </r>
  <r>
    <x v="3"/>
    <s v="5014 Frøya"/>
    <x v="3"/>
    <x v="11"/>
    <n v="9"/>
    <n v="823"/>
    <n v="91.444444444444443"/>
  </r>
  <r>
    <x v="3"/>
    <s v="5014 Frøya"/>
    <x v="3"/>
    <x v="12"/>
    <n v="8"/>
    <n v="647"/>
    <n v="80.875"/>
  </r>
  <r>
    <x v="3"/>
    <s v="5014 Frøya"/>
    <x v="3"/>
    <x v="13"/>
    <n v="5"/>
    <n v="474"/>
    <n v="94.8"/>
  </r>
  <r>
    <x v="3"/>
    <s v="5014 Frøya"/>
    <x v="3"/>
    <x v="14"/>
    <n v="4"/>
    <n v="471"/>
    <n v="117.75"/>
  </r>
  <r>
    <x v="3"/>
    <s v="5014 Frøya"/>
    <x v="3"/>
    <x v="15"/>
    <n v="4"/>
    <n v="466.64100000000002"/>
    <n v="116.66025"/>
  </r>
  <r>
    <x v="3"/>
    <s v="5014 Frøya"/>
    <x v="3"/>
    <x v="16"/>
    <n v="4"/>
    <n v="465.7"/>
    <n v="116.425"/>
  </r>
  <r>
    <x v="3"/>
    <s v="5014 Frøya"/>
    <x v="3"/>
    <x v="17"/>
    <n v="4"/>
    <n v="556.35599999999999"/>
    <n v="139.089"/>
  </r>
  <r>
    <x v="3"/>
    <s v="5014 Frøya"/>
    <x v="3"/>
    <x v="18"/>
    <n v="3"/>
    <n v="515.05700000000002"/>
    <n v="171.68566666666666"/>
  </r>
  <r>
    <x v="3"/>
    <s v="5014 Frøya"/>
    <x v="3"/>
    <x v="19"/>
    <n v="3"/>
    <n v="518.14300000000003"/>
    <n v="172.71433333333334"/>
  </r>
  <r>
    <x v="3"/>
    <s v="5014 Frøya"/>
    <x v="3"/>
    <x v="20"/>
    <n v="3"/>
    <n v="461.27699999999999"/>
    <n v="153.75899999999999"/>
  </r>
  <r>
    <x v="3"/>
    <s v="5014 Frøya"/>
    <x v="3"/>
    <x v="21"/>
    <n v="3"/>
    <n v="508.65100000000001"/>
    <n v="169.55033333333333"/>
  </r>
  <r>
    <x v="3"/>
    <s v="5014 Frøya"/>
    <x v="3"/>
    <x v="22"/>
    <n v="3"/>
    <n v="516.76400000000001"/>
    <n v="172.25466666666668"/>
  </r>
  <r>
    <x v="3"/>
    <s v="5014 Frøya"/>
    <x v="3"/>
    <x v="23"/>
    <n v="3"/>
    <n v="524.39400000000001"/>
    <n v="174.798"/>
  </r>
  <r>
    <x v="3"/>
    <s v="5014 Frøya"/>
    <x v="3"/>
    <x v="24"/>
    <n v="3"/>
    <n v="525.89400000000001"/>
    <n v="175.298"/>
  </r>
  <r>
    <x v="3"/>
    <s v="5014 Frøya"/>
    <x v="3"/>
    <x v="25"/>
    <n v="3"/>
    <n v="535.17899999999997"/>
    <n v="178.393"/>
  </r>
  <r>
    <x v="3"/>
    <s v="5014 Frøya"/>
    <x v="3"/>
    <x v="26"/>
    <n v="3"/>
    <n v="601.28300000000002"/>
    <n v="200.42766666666668"/>
  </r>
  <r>
    <x v="4"/>
    <s v="5020 Osen"/>
    <x v="4"/>
    <x v="0"/>
    <n v="43"/>
    <n v="2893"/>
    <n v="67.279069767441854"/>
  </r>
  <r>
    <x v="4"/>
    <s v="5020 Osen"/>
    <x v="4"/>
    <x v="1"/>
    <n v="43"/>
    <n v="2729"/>
    <n v="63.465116279069768"/>
  </r>
  <r>
    <x v="4"/>
    <s v="5020 Osen"/>
    <x v="4"/>
    <x v="2"/>
    <n v="43"/>
    <n v="2747.7420000000002"/>
    <n v="63.900976744186053"/>
  </r>
  <r>
    <x v="4"/>
    <s v="5020 Osen"/>
    <x v="4"/>
    <x v="3"/>
    <n v="41"/>
    <n v="2834.16"/>
    <n v="69.125853658536585"/>
  </r>
  <r>
    <x v="4"/>
    <s v="5020 Osen"/>
    <x v="4"/>
    <x v="4"/>
    <n v="37"/>
    <n v="2706.4589999999998"/>
    <n v="73.147540540540533"/>
  </r>
  <r>
    <x v="4"/>
    <s v="5020 Osen"/>
    <x v="4"/>
    <x v="5"/>
    <n v="34"/>
    <n v="2356.6350000000002"/>
    <n v="69.312794117647059"/>
  </r>
  <r>
    <x v="4"/>
    <s v="5020 Osen"/>
    <x v="4"/>
    <x v="6"/>
    <n v="30"/>
    <n v="2220.7710000000002"/>
    <n v="74.025700000000001"/>
  </r>
  <r>
    <x v="4"/>
    <s v="5020 Osen"/>
    <x v="4"/>
    <x v="7"/>
    <n v="29"/>
    <n v="2359.16"/>
    <n v="81.350344827586198"/>
  </r>
  <r>
    <x v="4"/>
    <s v="5020 Osen"/>
    <x v="4"/>
    <x v="8"/>
    <n v="29"/>
    <n v="2416.627"/>
    <n v="83.331965517241372"/>
  </r>
  <r>
    <x v="4"/>
    <s v="5020 Osen"/>
    <x v="4"/>
    <x v="9"/>
    <n v="28"/>
    <n v="2477"/>
    <n v="88.464285714285708"/>
  </r>
  <r>
    <x v="4"/>
    <s v="5020 Osen"/>
    <x v="4"/>
    <x v="10"/>
    <n v="28"/>
    <n v="2538"/>
    <n v="90.642857142857139"/>
  </r>
  <r>
    <x v="4"/>
    <s v="5020 Osen"/>
    <x v="4"/>
    <x v="11"/>
    <n v="27"/>
    <n v="2464"/>
    <n v="91.259259259259252"/>
  </r>
  <r>
    <x v="4"/>
    <s v="5020 Osen"/>
    <x v="4"/>
    <x v="12"/>
    <n v="24"/>
    <n v="2603"/>
    <n v="108.45833333333333"/>
  </r>
  <r>
    <x v="4"/>
    <s v="5020 Osen"/>
    <x v="4"/>
    <x v="13"/>
    <n v="23"/>
    <n v="2694"/>
    <n v="117.1304347826087"/>
  </r>
  <r>
    <x v="4"/>
    <s v="5020 Osen"/>
    <x v="4"/>
    <x v="14"/>
    <n v="22"/>
    <n v="2706"/>
    <n v="123"/>
  </r>
  <r>
    <x v="4"/>
    <s v="5020 Osen"/>
    <x v="4"/>
    <x v="15"/>
    <n v="19"/>
    <n v="2805.2629999999999"/>
    <n v="147.64542105263158"/>
  </r>
  <r>
    <x v="4"/>
    <s v="5020 Osen"/>
    <x v="4"/>
    <x v="16"/>
    <n v="20"/>
    <n v="3092.2460000000001"/>
    <n v="154.6123"/>
  </r>
  <r>
    <x v="4"/>
    <s v="5020 Osen"/>
    <x v="4"/>
    <x v="17"/>
    <n v="17"/>
    <n v="3289.3690000000001"/>
    <n v="193.49229411764708"/>
  </r>
  <r>
    <x v="4"/>
    <s v="5020 Osen"/>
    <x v="4"/>
    <x v="18"/>
    <n v="18"/>
    <n v="3219.3760000000002"/>
    <n v="178.85422222222223"/>
  </r>
  <r>
    <x v="4"/>
    <s v="5020 Osen"/>
    <x v="4"/>
    <x v="19"/>
    <n v="16"/>
    <n v="3392.7730000000001"/>
    <n v="212.04831250000001"/>
  </r>
  <r>
    <x v="4"/>
    <s v="5020 Osen"/>
    <x v="4"/>
    <x v="20"/>
    <n v="16"/>
    <n v="3615.1860000000001"/>
    <n v="225.94912500000001"/>
  </r>
  <r>
    <x v="4"/>
    <s v="5020 Osen"/>
    <x v="4"/>
    <x v="21"/>
    <n v="16"/>
    <n v="3715.2779999999998"/>
    <n v="232.20487499999999"/>
  </r>
  <r>
    <x v="4"/>
    <s v="5020 Osen"/>
    <x v="4"/>
    <x v="22"/>
    <n v="16"/>
    <n v="3529.03"/>
    <n v="220.56437500000001"/>
  </r>
  <r>
    <x v="4"/>
    <s v="5020 Osen"/>
    <x v="4"/>
    <x v="23"/>
    <n v="14"/>
    <n v="3569.7379999999998"/>
    <n v="254.98128571428569"/>
  </r>
  <r>
    <x v="4"/>
    <s v="5020 Osen"/>
    <x v="4"/>
    <x v="24"/>
    <n v="13"/>
    <n v="3427.973"/>
    <n v="263.69023076923077"/>
  </r>
  <r>
    <x v="4"/>
    <s v="5020 Osen"/>
    <x v="4"/>
    <x v="25"/>
    <n v="13"/>
    <n v="3356.366"/>
    <n v="258.18200000000002"/>
  </r>
  <r>
    <x v="4"/>
    <s v="5020 Osen"/>
    <x v="4"/>
    <x v="26"/>
    <n v="14"/>
    <n v="3491.1779999999999"/>
    <n v="249.36985714285714"/>
  </r>
  <r>
    <x v="5"/>
    <s v="5021 Oppdal"/>
    <x v="5"/>
    <x v="0"/>
    <n v="151"/>
    <n v="11578"/>
    <n v="76.675496688741717"/>
  </r>
  <r>
    <x v="5"/>
    <s v="5021 Oppdal"/>
    <x v="5"/>
    <x v="1"/>
    <n v="148"/>
    <n v="11421"/>
    <n v="77.168918918918919"/>
  </r>
  <r>
    <x v="5"/>
    <s v="5021 Oppdal"/>
    <x v="5"/>
    <x v="2"/>
    <n v="145"/>
    <n v="11373.52"/>
    <n v="78.438068965517246"/>
  </r>
  <r>
    <x v="5"/>
    <s v="5021 Oppdal"/>
    <x v="5"/>
    <x v="3"/>
    <n v="145"/>
    <n v="11489.51"/>
    <n v="79.238"/>
  </r>
  <r>
    <x v="5"/>
    <s v="5021 Oppdal"/>
    <x v="5"/>
    <x v="4"/>
    <n v="144"/>
    <n v="11370.225"/>
    <n v="78.959895833333334"/>
  </r>
  <r>
    <x v="5"/>
    <s v="5021 Oppdal"/>
    <x v="5"/>
    <x v="5"/>
    <n v="136"/>
    <n v="11258.114"/>
    <n v="82.780249999999995"/>
  </r>
  <r>
    <x v="5"/>
    <s v="5021 Oppdal"/>
    <x v="5"/>
    <x v="6"/>
    <n v="134"/>
    <n v="11085.163"/>
    <n v="82.725097014925382"/>
  </r>
  <r>
    <x v="5"/>
    <s v="5021 Oppdal"/>
    <x v="5"/>
    <x v="7"/>
    <n v="126"/>
    <n v="11258.52"/>
    <n v="89.353333333333339"/>
  </r>
  <r>
    <x v="5"/>
    <s v="5021 Oppdal"/>
    <x v="5"/>
    <x v="8"/>
    <n v="120"/>
    <n v="11418.422"/>
    <n v="95.153516666666675"/>
  </r>
  <r>
    <x v="5"/>
    <s v="5021 Oppdal"/>
    <x v="5"/>
    <x v="9"/>
    <n v="116"/>
    <n v="11290"/>
    <n v="97.327586206896555"/>
  </r>
  <r>
    <x v="5"/>
    <s v="5021 Oppdal"/>
    <x v="5"/>
    <x v="10"/>
    <n v="108"/>
    <n v="11350"/>
    <n v="105.0925925925926"/>
  </r>
  <r>
    <x v="5"/>
    <s v="5021 Oppdal"/>
    <x v="5"/>
    <x v="11"/>
    <n v="103"/>
    <n v="10946"/>
    <n v="106.27184466019418"/>
  </r>
  <r>
    <x v="5"/>
    <s v="5021 Oppdal"/>
    <x v="5"/>
    <x v="12"/>
    <n v="101"/>
    <n v="11143"/>
    <n v="110.32673267326733"/>
  </r>
  <r>
    <x v="5"/>
    <s v="5021 Oppdal"/>
    <x v="5"/>
    <x v="13"/>
    <n v="98"/>
    <n v="10692"/>
    <n v="109.10204081632654"/>
  </r>
  <r>
    <x v="5"/>
    <s v="5021 Oppdal"/>
    <x v="5"/>
    <x v="14"/>
    <n v="88"/>
    <n v="10122"/>
    <n v="115.02272727272727"/>
  </r>
  <r>
    <x v="5"/>
    <s v="5021 Oppdal"/>
    <x v="5"/>
    <x v="15"/>
    <n v="81"/>
    <n v="10093.161"/>
    <n v="124.60692592592592"/>
  </r>
  <r>
    <x v="5"/>
    <s v="5021 Oppdal"/>
    <x v="5"/>
    <x v="16"/>
    <n v="80"/>
    <n v="9518.098"/>
    <n v="118.976225"/>
  </r>
  <r>
    <x v="5"/>
    <s v="5021 Oppdal"/>
    <x v="5"/>
    <x v="17"/>
    <n v="68"/>
    <n v="9579.7950000000001"/>
    <n v="140.87933823529411"/>
  </r>
  <r>
    <x v="5"/>
    <s v="5021 Oppdal"/>
    <x v="5"/>
    <x v="18"/>
    <n v="70"/>
    <n v="9831.1190000000006"/>
    <n v="140.44455714285715"/>
  </r>
  <r>
    <x v="5"/>
    <s v="5021 Oppdal"/>
    <x v="5"/>
    <x v="19"/>
    <n v="63"/>
    <n v="9537.8349999999991"/>
    <n v="151.39420634920634"/>
  </r>
  <r>
    <x v="5"/>
    <s v="5021 Oppdal"/>
    <x v="5"/>
    <x v="20"/>
    <n v="58"/>
    <n v="9097.2139999999999"/>
    <n v="156.84851724137931"/>
  </r>
  <r>
    <x v="5"/>
    <s v="5021 Oppdal"/>
    <x v="5"/>
    <x v="21"/>
    <n v="55"/>
    <n v="8966.8739999999998"/>
    <n v="163.03407272727273"/>
  </r>
  <r>
    <x v="5"/>
    <s v="5021 Oppdal"/>
    <x v="5"/>
    <x v="22"/>
    <n v="55"/>
    <n v="9056.1569999999992"/>
    <n v="164.6574"/>
  </r>
  <r>
    <x v="5"/>
    <s v="5021 Oppdal"/>
    <x v="5"/>
    <x v="23"/>
    <n v="52"/>
    <n v="9457.1090000000004"/>
    <n v="181.86748076923078"/>
  </r>
  <r>
    <x v="5"/>
    <s v="5021 Oppdal"/>
    <x v="5"/>
    <x v="24"/>
    <n v="52"/>
    <n v="9015.8510000000006"/>
    <n v="173.38175000000001"/>
  </r>
  <r>
    <x v="5"/>
    <s v="5021 Oppdal"/>
    <x v="5"/>
    <x v="25"/>
    <n v="48"/>
    <n v="8576.4629999999997"/>
    <n v="178.67631249999999"/>
  </r>
  <r>
    <x v="5"/>
    <s v="5021 Oppdal"/>
    <x v="5"/>
    <x v="26"/>
    <n v="44"/>
    <n v="8507.3369999999995"/>
    <n v="193.34856818181817"/>
  </r>
  <r>
    <x v="5"/>
    <s v="5022 Rennebu"/>
    <x v="6"/>
    <x v="0"/>
    <n v="114"/>
    <n v="8300"/>
    <n v="72.807017543859644"/>
  </r>
  <r>
    <x v="5"/>
    <s v="5022 Rennebu"/>
    <x v="6"/>
    <x v="1"/>
    <n v="113"/>
    <n v="8010"/>
    <n v="70.884955752212392"/>
  </r>
  <r>
    <x v="5"/>
    <s v="5022 Rennebu"/>
    <x v="6"/>
    <x v="2"/>
    <n v="114"/>
    <n v="7996.7820000000002"/>
    <n v="70.147210526315789"/>
  </r>
  <r>
    <x v="5"/>
    <s v="5022 Rennebu"/>
    <x v="6"/>
    <x v="3"/>
    <n v="111"/>
    <n v="8016.6959999999999"/>
    <n v="72.222486486486488"/>
  </r>
  <r>
    <x v="5"/>
    <s v="5022 Rennebu"/>
    <x v="6"/>
    <x v="4"/>
    <n v="109"/>
    <n v="8083.0810000000001"/>
    <n v="74.156706422018345"/>
  </r>
  <r>
    <x v="5"/>
    <s v="5022 Rennebu"/>
    <x v="6"/>
    <x v="5"/>
    <n v="105"/>
    <n v="7988.1130000000003"/>
    <n v="76.077266666666674"/>
  </r>
  <r>
    <x v="5"/>
    <s v="5022 Rennebu"/>
    <x v="6"/>
    <x v="6"/>
    <n v="102"/>
    <n v="7981.0129999999999"/>
    <n v="78.245225490196077"/>
  </r>
  <r>
    <x v="5"/>
    <s v="5022 Rennebu"/>
    <x v="6"/>
    <x v="7"/>
    <n v="98"/>
    <n v="8183.91"/>
    <n v="83.50928571428571"/>
  </r>
  <r>
    <x v="5"/>
    <s v="5022 Rennebu"/>
    <x v="6"/>
    <x v="8"/>
    <n v="96"/>
    <n v="8238.4750000000004"/>
    <n v="85.817447916666666"/>
  </r>
  <r>
    <x v="5"/>
    <s v="5022 Rennebu"/>
    <x v="6"/>
    <x v="9"/>
    <n v="95"/>
    <n v="8311"/>
    <n v="87.484210526315792"/>
  </r>
  <r>
    <x v="5"/>
    <s v="5022 Rennebu"/>
    <x v="6"/>
    <x v="10"/>
    <n v="92"/>
    <n v="8242"/>
    <n v="89.586956521739125"/>
  </r>
  <r>
    <x v="5"/>
    <s v="5022 Rennebu"/>
    <x v="6"/>
    <x v="11"/>
    <n v="82"/>
    <n v="8145"/>
    <n v="99.329268292682926"/>
  </r>
  <r>
    <x v="5"/>
    <s v="5022 Rennebu"/>
    <x v="6"/>
    <x v="12"/>
    <n v="79"/>
    <n v="8283"/>
    <n v="104.84810126582279"/>
  </r>
  <r>
    <x v="5"/>
    <s v="5022 Rennebu"/>
    <x v="6"/>
    <x v="13"/>
    <n v="72"/>
    <n v="8049"/>
    <n v="111.79166666666667"/>
  </r>
  <r>
    <x v="5"/>
    <s v="5022 Rennebu"/>
    <x v="6"/>
    <x v="14"/>
    <n v="67"/>
    <n v="7708"/>
    <n v="115.04477611940298"/>
  </r>
  <r>
    <x v="5"/>
    <s v="5022 Rennebu"/>
    <x v="6"/>
    <x v="15"/>
    <n v="65"/>
    <n v="8014.9480000000003"/>
    <n v="123.30689230769231"/>
  </r>
  <r>
    <x v="5"/>
    <s v="5022 Rennebu"/>
    <x v="6"/>
    <x v="16"/>
    <n v="66"/>
    <n v="7893.5810000000001"/>
    <n v="119.59971212121212"/>
  </r>
  <r>
    <x v="5"/>
    <s v="5022 Rennebu"/>
    <x v="6"/>
    <x v="17"/>
    <n v="58"/>
    <n v="7808.6670000000004"/>
    <n v="134.63218965517243"/>
  </r>
  <r>
    <x v="5"/>
    <s v="5022 Rennebu"/>
    <x v="6"/>
    <x v="18"/>
    <n v="60"/>
    <n v="7933.9340000000002"/>
    <n v="132.23223333333334"/>
  </r>
  <r>
    <x v="5"/>
    <s v="5022 Rennebu"/>
    <x v="6"/>
    <x v="19"/>
    <n v="55"/>
    <n v="7886.8190000000004"/>
    <n v="143.3967090909091"/>
  </r>
  <r>
    <x v="5"/>
    <s v="5022 Rennebu"/>
    <x v="6"/>
    <x v="20"/>
    <n v="53"/>
    <n v="8125.2190000000001"/>
    <n v="153.30601886792454"/>
  </r>
  <r>
    <x v="5"/>
    <s v="5022 Rennebu"/>
    <x v="6"/>
    <x v="21"/>
    <n v="52"/>
    <n v="7955.6279999999997"/>
    <n v="152.99284615384616"/>
  </r>
  <r>
    <x v="5"/>
    <s v="5022 Rennebu"/>
    <x v="6"/>
    <x v="22"/>
    <n v="49"/>
    <n v="7716.9880000000003"/>
    <n v="157.48955102040816"/>
  </r>
  <r>
    <x v="5"/>
    <s v="5022 Rennebu"/>
    <x v="6"/>
    <x v="23"/>
    <n v="45"/>
    <n v="7412.4690000000001"/>
    <n v="164.72153333333333"/>
  </r>
  <r>
    <x v="5"/>
    <s v="5022 Rennebu"/>
    <x v="6"/>
    <x v="24"/>
    <n v="44"/>
    <n v="7249.27"/>
    <n v="164.75613636363639"/>
  </r>
  <r>
    <x v="5"/>
    <s v="5022 Rennebu"/>
    <x v="6"/>
    <x v="25"/>
    <n v="42"/>
    <n v="7250.7709999999997"/>
    <n v="172.63740476190475"/>
  </r>
  <r>
    <x v="5"/>
    <s v="5022 Rennebu"/>
    <x v="6"/>
    <x v="26"/>
    <n v="41"/>
    <n v="7245.7790000000005"/>
    <n v="176.72631707317075"/>
  </r>
  <r>
    <x v="5"/>
    <s v="5025 Røros"/>
    <x v="7"/>
    <x v="0"/>
    <n v="100"/>
    <n v="6638"/>
    <n v="66.38"/>
  </r>
  <r>
    <x v="5"/>
    <s v="5025 Røros"/>
    <x v="7"/>
    <x v="1"/>
    <n v="99"/>
    <n v="6618"/>
    <n v="66.848484848484844"/>
  </r>
  <r>
    <x v="5"/>
    <s v="5025 Røros"/>
    <x v="7"/>
    <x v="2"/>
    <n v="100"/>
    <n v="6519.89"/>
    <n v="65.198900000000009"/>
  </r>
  <r>
    <x v="5"/>
    <s v="5025 Røros"/>
    <x v="7"/>
    <x v="3"/>
    <n v="97"/>
    <n v="6408.2820000000002"/>
    <n v="66.064762886597933"/>
  </r>
  <r>
    <x v="5"/>
    <s v="5025 Røros"/>
    <x v="7"/>
    <x v="4"/>
    <n v="94"/>
    <n v="6265.03"/>
    <n v="66.649255319148935"/>
  </r>
  <r>
    <x v="5"/>
    <s v="5025 Røros"/>
    <x v="7"/>
    <x v="5"/>
    <n v="89"/>
    <n v="5955.3"/>
    <n v="66.913483146067421"/>
  </r>
  <r>
    <x v="5"/>
    <s v="5025 Røros"/>
    <x v="7"/>
    <x v="6"/>
    <n v="81"/>
    <n v="5585.2389999999996"/>
    <n v="68.953567901234564"/>
  </r>
  <r>
    <x v="5"/>
    <s v="5025 Røros"/>
    <x v="7"/>
    <x v="7"/>
    <n v="78"/>
    <n v="5573.3860000000004"/>
    <n v="71.453666666666678"/>
  </r>
  <r>
    <x v="5"/>
    <s v="5025 Røros"/>
    <x v="7"/>
    <x v="8"/>
    <n v="73"/>
    <n v="5701.6120000000001"/>
    <n v="78.104273972602741"/>
  </r>
  <r>
    <x v="5"/>
    <s v="5025 Røros"/>
    <x v="7"/>
    <x v="9"/>
    <n v="69"/>
    <n v="5666"/>
    <n v="82.115942028985501"/>
  </r>
  <r>
    <x v="5"/>
    <s v="5025 Røros"/>
    <x v="7"/>
    <x v="10"/>
    <n v="67"/>
    <n v="5748"/>
    <n v="85.791044776119406"/>
  </r>
  <r>
    <x v="5"/>
    <s v="5025 Røros"/>
    <x v="7"/>
    <x v="11"/>
    <n v="64"/>
    <n v="5741"/>
    <n v="89.703125"/>
  </r>
  <r>
    <x v="5"/>
    <s v="5025 Røros"/>
    <x v="7"/>
    <x v="12"/>
    <n v="61"/>
    <n v="5700"/>
    <n v="93.442622950819668"/>
  </r>
  <r>
    <x v="5"/>
    <s v="5025 Røros"/>
    <x v="7"/>
    <x v="13"/>
    <n v="54"/>
    <n v="5504"/>
    <n v="101.92592592592592"/>
  </r>
  <r>
    <x v="5"/>
    <s v="5025 Røros"/>
    <x v="7"/>
    <x v="14"/>
    <n v="49"/>
    <n v="5408"/>
    <n v="110.36734693877551"/>
  </r>
  <r>
    <x v="5"/>
    <s v="5025 Røros"/>
    <x v="7"/>
    <x v="15"/>
    <n v="47"/>
    <n v="5654.6139999999996"/>
    <n v="120.31093617021276"/>
  </r>
  <r>
    <x v="5"/>
    <s v="5025 Røros"/>
    <x v="7"/>
    <x v="16"/>
    <n v="43"/>
    <n v="5501.6019999999999"/>
    <n v="127.94423255813953"/>
  </r>
  <r>
    <x v="5"/>
    <s v="5025 Røros"/>
    <x v="7"/>
    <x v="17"/>
    <n v="42"/>
    <n v="5601.076"/>
    <n v="133.35895238095239"/>
  </r>
  <r>
    <x v="5"/>
    <s v="5025 Røros"/>
    <x v="7"/>
    <x v="18"/>
    <n v="40"/>
    <n v="5218.107"/>
    <n v="130.452675"/>
  </r>
  <r>
    <x v="5"/>
    <s v="5025 Røros"/>
    <x v="7"/>
    <x v="19"/>
    <n v="37"/>
    <n v="5237.5969999999998"/>
    <n v="141.55667567567568"/>
  </r>
  <r>
    <x v="5"/>
    <s v="5025 Røros"/>
    <x v="7"/>
    <x v="20"/>
    <n v="38"/>
    <n v="5593.2269999999999"/>
    <n v="147.19018421052633"/>
  </r>
  <r>
    <x v="5"/>
    <s v="5025 Røros"/>
    <x v="7"/>
    <x v="21"/>
    <n v="39"/>
    <n v="5672.3639999999996"/>
    <n v="145.44523076923076"/>
  </r>
  <r>
    <x v="5"/>
    <s v="5025 Røros"/>
    <x v="7"/>
    <x v="22"/>
    <n v="38"/>
    <n v="5681.7460000000001"/>
    <n v="149.51963157894738"/>
  </r>
  <r>
    <x v="5"/>
    <s v="5025 Røros"/>
    <x v="7"/>
    <x v="23"/>
    <n v="38"/>
    <n v="6058.6469999999999"/>
    <n v="159.43807894736841"/>
  </r>
  <r>
    <x v="5"/>
    <s v="5025 Røros"/>
    <x v="7"/>
    <x v="24"/>
    <n v="33"/>
    <n v="6159.3310000000001"/>
    <n v="186.64639393939393"/>
  </r>
  <r>
    <x v="5"/>
    <s v="5025 Røros"/>
    <x v="7"/>
    <x v="25"/>
    <n v="34"/>
    <n v="6357.5460000000003"/>
    <n v="186.98664705882354"/>
  </r>
  <r>
    <x v="5"/>
    <s v="5025 Røros"/>
    <x v="7"/>
    <x v="26"/>
    <n v="32"/>
    <n v="6413.8509999999997"/>
    <n v="200.43284374999999"/>
  </r>
  <r>
    <x v="5"/>
    <s v="5026 Holtålen"/>
    <x v="8"/>
    <x v="0"/>
    <n v="78"/>
    <n v="3904"/>
    <n v="50.051282051282051"/>
  </r>
  <r>
    <x v="5"/>
    <s v="5026 Holtålen"/>
    <x v="8"/>
    <x v="1"/>
    <n v="75"/>
    <n v="3763"/>
    <n v="50.173333333333332"/>
  </r>
  <r>
    <x v="5"/>
    <s v="5026 Holtålen"/>
    <x v="8"/>
    <x v="2"/>
    <n v="72"/>
    <n v="3582.3679999999999"/>
    <n v="49.755111111111113"/>
  </r>
  <r>
    <x v="5"/>
    <s v="5026 Holtålen"/>
    <x v="8"/>
    <x v="3"/>
    <n v="66"/>
    <n v="3428.9209999999998"/>
    <n v="51.953348484848483"/>
  </r>
  <r>
    <x v="5"/>
    <s v="5026 Holtålen"/>
    <x v="8"/>
    <x v="4"/>
    <n v="56"/>
    <n v="3314.8150000000001"/>
    <n v="59.193125000000002"/>
  </r>
  <r>
    <x v="5"/>
    <s v="5026 Holtålen"/>
    <x v="8"/>
    <x v="5"/>
    <n v="53"/>
    <n v="2858.06"/>
    <n v="53.92566037735849"/>
  </r>
  <r>
    <x v="5"/>
    <s v="5026 Holtålen"/>
    <x v="8"/>
    <x v="6"/>
    <n v="39"/>
    <n v="2657.768"/>
    <n v="68.147897435897434"/>
  </r>
  <r>
    <x v="5"/>
    <s v="5026 Holtålen"/>
    <x v="8"/>
    <x v="7"/>
    <n v="37"/>
    <n v="2585.2289999999998"/>
    <n v="69.871054054054042"/>
  </r>
  <r>
    <x v="5"/>
    <s v="5026 Holtålen"/>
    <x v="8"/>
    <x v="8"/>
    <n v="33"/>
    <n v="2462.19"/>
    <n v="74.61181818181818"/>
  </r>
  <r>
    <x v="5"/>
    <s v="5026 Holtålen"/>
    <x v="8"/>
    <x v="9"/>
    <n v="32"/>
    <n v="2498"/>
    <n v="78.0625"/>
  </r>
  <r>
    <x v="5"/>
    <s v="5026 Holtålen"/>
    <x v="8"/>
    <x v="10"/>
    <n v="31"/>
    <n v="2510"/>
    <n v="80.967741935483872"/>
  </r>
  <r>
    <x v="5"/>
    <s v="5026 Holtålen"/>
    <x v="8"/>
    <x v="11"/>
    <n v="31"/>
    <n v="2644"/>
    <n v="85.290322580645167"/>
  </r>
  <r>
    <x v="5"/>
    <s v="5026 Holtålen"/>
    <x v="8"/>
    <x v="12"/>
    <n v="29"/>
    <n v="2645"/>
    <n v="91.206896551724142"/>
  </r>
  <r>
    <x v="5"/>
    <s v="5026 Holtålen"/>
    <x v="8"/>
    <x v="13"/>
    <n v="29"/>
    <n v="2606"/>
    <n v="89.862068965517238"/>
  </r>
  <r>
    <x v="5"/>
    <s v="5026 Holtålen"/>
    <x v="8"/>
    <x v="14"/>
    <n v="26"/>
    <n v="2420"/>
    <n v="93.07692307692308"/>
  </r>
  <r>
    <x v="5"/>
    <s v="5026 Holtålen"/>
    <x v="8"/>
    <x v="15"/>
    <n v="24"/>
    <n v="2386.5569999999998"/>
    <n v="99.439874999999986"/>
  </r>
  <r>
    <x v="5"/>
    <s v="5026 Holtålen"/>
    <x v="8"/>
    <x v="16"/>
    <n v="23"/>
    <n v="2371.6610000000001"/>
    <n v="103.11569565217391"/>
  </r>
  <r>
    <x v="5"/>
    <s v="5026 Holtålen"/>
    <x v="8"/>
    <x v="17"/>
    <n v="24"/>
    <n v="2338.6849999999999"/>
    <n v="97.445208333333326"/>
  </r>
  <r>
    <x v="5"/>
    <s v="5026 Holtålen"/>
    <x v="8"/>
    <x v="18"/>
    <n v="21"/>
    <n v="2255.6959999999999"/>
    <n v="107.41409523809523"/>
  </r>
  <r>
    <x v="5"/>
    <s v="5026 Holtålen"/>
    <x v="8"/>
    <x v="19"/>
    <n v="22"/>
    <n v="2426.6309999999999"/>
    <n v="110.30140909090909"/>
  </r>
  <r>
    <x v="5"/>
    <s v="5026 Holtålen"/>
    <x v="8"/>
    <x v="20"/>
    <n v="21"/>
    <n v="2390.3380000000002"/>
    <n v="113.82561904761906"/>
  </r>
  <r>
    <x v="5"/>
    <s v="5026 Holtålen"/>
    <x v="8"/>
    <x v="21"/>
    <n v="21"/>
    <n v="2385.1799999999998"/>
    <n v="113.58"/>
  </r>
  <r>
    <x v="5"/>
    <s v="5026 Holtålen"/>
    <x v="8"/>
    <x v="22"/>
    <n v="21"/>
    <n v="2286.64"/>
    <n v="108.88761904761904"/>
  </r>
  <r>
    <x v="5"/>
    <s v="5026 Holtålen"/>
    <x v="8"/>
    <x v="23"/>
    <n v="20"/>
    <n v="2277.6480000000001"/>
    <n v="113.8824"/>
  </r>
  <r>
    <x v="5"/>
    <s v="5026 Holtålen"/>
    <x v="8"/>
    <x v="24"/>
    <n v="18"/>
    <n v="2085.1990000000001"/>
    <n v="115.84438888888889"/>
  </r>
  <r>
    <x v="5"/>
    <s v="5026 Holtålen"/>
    <x v="8"/>
    <x v="25"/>
    <n v="17"/>
    <n v="1942.761"/>
    <n v="114.28005882352942"/>
  </r>
  <r>
    <x v="5"/>
    <s v="5026 Holtålen"/>
    <x v="8"/>
    <x v="26"/>
    <n v="18"/>
    <n v="1986.356"/>
    <n v="110.3531111111111"/>
  </r>
  <r>
    <x v="5"/>
    <s v="5027 Midtre Gauldal"/>
    <x v="9"/>
    <x v="0"/>
    <n v="229"/>
    <n v="13671"/>
    <n v="59.698689956331876"/>
  </r>
  <r>
    <x v="5"/>
    <s v="5027 Midtre Gauldal"/>
    <x v="9"/>
    <x v="1"/>
    <n v="227"/>
    <n v="13309"/>
    <n v="58.629955947136565"/>
  </r>
  <r>
    <x v="5"/>
    <s v="5027 Midtre Gauldal"/>
    <x v="9"/>
    <x v="2"/>
    <n v="224"/>
    <n v="13263.683999999999"/>
    <n v="59.212874999999997"/>
  </r>
  <r>
    <x v="5"/>
    <s v="5027 Midtre Gauldal"/>
    <x v="9"/>
    <x v="3"/>
    <n v="217"/>
    <n v="13234.438"/>
    <n v="60.988193548387095"/>
  </r>
  <r>
    <x v="5"/>
    <s v="5027 Midtre Gauldal"/>
    <x v="9"/>
    <x v="4"/>
    <n v="211"/>
    <n v="12910.968000000001"/>
    <n v="61.189421800947869"/>
  </r>
  <r>
    <x v="5"/>
    <s v="5027 Midtre Gauldal"/>
    <x v="9"/>
    <x v="5"/>
    <n v="207"/>
    <n v="12480.918"/>
    <n v="60.294289855072464"/>
  </r>
  <r>
    <x v="5"/>
    <s v="5027 Midtre Gauldal"/>
    <x v="9"/>
    <x v="6"/>
    <n v="194"/>
    <n v="12152.121999999999"/>
    <n v="62.639804123711336"/>
  </r>
  <r>
    <x v="5"/>
    <s v="5027 Midtre Gauldal"/>
    <x v="9"/>
    <x v="7"/>
    <n v="183"/>
    <n v="12154.929"/>
    <n v="66.420377049180331"/>
  </r>
  <r>
    <x v="5"/>
    <s v="5027 Midtre Gauldal"/>
    <x v="9"/>
    <x v="8"/>
    <n v="177"/>
    <n v="12330.554"/>
    <n v="69.664146892655367"/>
  </r>
  <r>
    <x v="5"/>
    <s v="5027 Midtre Gauldal"/>
    <x v="9"/>
    <x v="9"/>
    <n v="172"/>
    <n v="12437"/>
    <n v="72.308139534883722"/>
  </r>
  <r>
    <x v="5"/>
    <s v="5027 Midtre Gauldal"/>
    <x v="9"/>
    <x v="10"/>
    <n v="166"/>
    <n v="12265"/>
    <n v="73.885542168674704"/>
  </r>
  <r>
    <x v="5"/>
    <s v="5027 Midtre Gauldal"/>
    <x v="9"/>
    <x v="11"/>
    <n v="153"/>
    <n v="11973"/>
    <n v="78.254901960784309"/>
  </r>
  <r>
    <x v="5"/>
    <s v="5027 Midtre Gauldal"/>
    <x v="9"/>
    <x v="12"/>
    <n v="144"/>
    <n v="12835"/>
    <n v="89.131944444444443"/>
  </r>
  <r>
    <x v="5"/>
    <s v="5027 Midtre Gauldal"/>
    <x v="9"/>
    <x v="13"/>
    <n v="137"/>
    <n v="12906"/>
    <n v="94.204379562043798"/>
  </r>
  <r>
    <x v="5"/>
    <s v="5027 Midtre Gauldal"/>
    <x v="9"/>
    <x v="14"/>
    <n v="127"/>
    <n v="12459"/>
    <n v="98.102362204724415"/>
  </r>
  <r>
    <x v="5"/>
    <s v="5027 Midtre Gauldal"/>
    <x v="9"/>
    <x v="15"/>
    <n v="121"/>
    <n v="12586.450999999999"/>
    <n v="104.0202561983471"/>
  </r>
  <r>
    <x v="5"/>
    <s v="5027 Midtre Gauldal"/>
    <x v="9"/>
    <x v="16"/>
    <n v="120"/>
    <n v="12492.342000000001"/>
    <n v="104.10285"/>
  </r>
  <r>
    <x v="5"/>
    <s v="5027 Midtre Gauldal"/>
    <x v="9"/>
    <x v="17"/>
    <n v="112"/>
    <n v="12857.898999999999"/>
    <n v="114.80266964285714"/>
  </r>
  <r>
    <x v="5"/>
    <s v="5027 Midtre Gauldal"/>
    <x v="9"/>
    <x v="18"/>
    <n v="105"/>
    <n v="12964.058999999999"/>
    <n v="123.46722857142856"/>
  </r>
  <r>
    <x v="5"/>
    <s v="5027 Midtre Gauldal"/>
    <x v="9"/>
    <x v="19"/>
    <n v="98"/>
    <n v="12956.66"/>
    <n v="132.21081632653062"/>
  </r>
  <r>
    <x v="5"/>
    <s v="5027 Midtre Gauldal"/>
    <x v="9"/>
    <x v="20"/>
    <n v="96"/>
    <n v="13167.548000000001"/>
    <n v="137.16195833333333"/>
  </r>
  <r>
    <x v="5"/>
    <s v="5027 Midtre Gauldal"/>
    <x v="9"/>
    <x v="21"/>
    <n v="94"/>
    <n v="12683.833000000001"/>
    <n v="134.93439361702127"/>
  </r>
  <r>
    <x v="5"/>
    <s v="5027 Midtre Gauldal"/>
    <x v="9"/>
    <x v="22"/>
    <n v="92"/>
    <n v="13133.665000000001"/>
    <n v="142.75722826086957"/>
  </r>
  <r>
    <x v="5"/>
    <s v="5027 Midtre Gauldal"/>
    <x v="9"/>
    <x v="23"/>
    <n v="86"/>
    <n v="12820.121999999999"/>
    <n v="149.07118604651163"/>
  </r>
  <r>
    <x v="5"/>
    <s v="5027 Midtre Gauldal"/>
    <x v="9"/>
    <x v="24"/>
    <n v="81"/>
    <n v="11866.103999999999"/>
    <n v="146.4951111111111"/>
  </r>
  <r>
    <x v="5"/>
    <s v="5027 Midtre Gauldal"/>
    <x v="9"/>
    <x v="25"/>
    <n v="72"/>
    <n v="11617.143"/>
    <n v="161.34920833333334"/>
  </r>
  <r>
    <x v="5"/>
    <s v="5027 Midtre Gauldal"/>
    <x v="9"/>
    <x v="26"/>
    <n v="71"/>
    <n v="11890.357"/>
    <n v="167.46981690140845"/>
  </r>
  <r>
    <x v="5"/>
    <s v="5028 Melhus"/>
    <x v="10"/>
    <x v="0"/>
    <n v="113"/>
    <n v="8486"/>
    <n v="75.097345132743357"/>
  </r>
  <r>
    <x v="5"/>
    <s v="5028 Melhus"/>
    <x v="10"/>
    <x v="1"/>
    <n v="113"/>
    <n v="8228"/>
    <n v="72.814159292035399"/>
  </r>
  <r>
    <x v="5"/>
    <s v="5028 Melhus"/>
    <x v="10"/>
    <x v="2"/>
    <n v="113"/>
    <n v="8147.7579999999998"/>
    <n v="72.10405309734513"/>
  </r>
  <r>
    <x v="5"/>
    <s v="5028 Melhus"/>
    <x v="10"/>
    <x v="3"/>
    <n v="110"/>
    <n v="8054.0559999999996"/>
    <n v="73.21869090909091"/>
  </r>
  <r>
    <x v="5"/>
    <s v="5028 Melhus"/>
    <x v="10"/>
    <x v="4"/>
    <n v="107"/>
    <n v="8079.0280000000002"/>
    <n v="75.504934579439251"/>
  </r>
  <r>
    <x v="5"/>
    <s v="5028 Melhus"/>
    <x v="10"/>
    <x v="5"/>
    <n v="105"/>
    <n v="7477.48"/>
    <n v="71.21409523809524"/>
  </r>
  <r>
    <x v="5"/>
    <s v="5028 Melhus"/>
    <x v="10"/>
    <x v="6"/>
    <n v="93"/>
    <n v="7100.5569999999998"/>
    <n v="76.350075268817207"/>
  </r>
  <r>
    <x v="5"/>
    <s v="5028 Melhus"/>
    <x v="10"/>
    <x v="7"/>
    <n v="88"/>
    <n v="7122.4070000000002"/>
    <n v="80.936443181818177"/>
  </r>
  <r>
    <x v="5"/>
    <s v="5028 Melhus"/>
    <x v="10"/>
    <x v="8"/>
    <n v="85"/>
    <n v="7287.5389999999998"/>
    <n v="85.735752941176472"/>
  </r>
  <r>
    <x v="5"/>
    <s v="5028 Melhus"/>
    <x v="10"/>
    <x v="9"/>
    <n v="79"/>
    <n v="7043"/>
    <n v="89.151898734177209"/>
  </r>
  <r>
    <x v="5"/>
    <s v="5028 Melhus"/>
    <x v="10"/>
    <x v="10"/>
    <n v="77"/>
    <n v="7087"/>
    <n v="92.038961038961034"/>
  </r>
  <r>
    <x v="5"/>
    <s v="5028 Melhus"/>
    <x v="10"/>
    <x v="11"/>
    <n v="71"/>
    <n v="7260"/>
    <n v="102.25352112676056"/>
  </r>
  <r>
    <x v="5"/>
    <s v="5028 Melhus"/>
    <x v="10"/>
    <x v="12"/>
    <n v="66"/>
    <n v="7502"/>
    <n v="113.66666666666667"/>
  </r>
  <r>
    <x v="5"/>
    <s v="5028 Melhus"/>
    <x v="10"/>
    <x v="13"/>
    <n v="66"/>
    <n v="7458"/>
    <n v="113"/>
  </r>
  <r>
    <x v="5"/>
    <s v="5028 Melhus"/>
    <x v="10"/>
    <x v="14"/>
    <n v="61"/>
    <n v="7358"/>
    <n v="120.62295081967213"/>
  </r>
  <r>
    <x v="5"/>
    <s v="5028 Melhus"/>
    <x v="10"/>
    <x v="15"/>
    <n v="57"/>
    <n v="7106.2129999999997"/>
    <n v="124.67040350877193"/>
  </r>
  <r>
    <x v="5"/>
    <s v="5028 Melhus"/>
    <x v="10"/>
    <x v="16"/>
    <n v="55"/>
    <n v="7219.3860000000004"/>
    <n v="131.26156363636363"/>
  </r>
  <r>
    <x v="5"/>
    <s v="5028 Melhus"/>
    <x v="10"/>
    <x v="17"/>
    <n v="54"/>
    <n v="7357.3869999999997"/>
    <n v="136.24790740740741"/>
  </r>
  <r>
    <x v="5"/>
    <s v="5028 Melhus"/>
    <x v="10"/>
    <x v="18"/>
    <n v="52"/>
    <n v="7394.1180000000004"/>
    <n v="142.19457692307694"/>
  </r>
  <r>
    <x v="5"/>
    <s v="5028 Melhus"/>
    <x v="10"/>
    <x v="19"/>
    <n v="50"/>
    <n v="7330.049"/>
    <n v="146.60097999999999"/>
  </r>
  <r>
    <x v="5"/>
    <s v="5028 Melhus"/>
    <x v="10"/>
    <x v="20"/>
    <n v="49"/>
    <n v="7663.4470000000001"/>
    <n v="156.39687755102042"/>
  </r>
  <r>
    <x v="5"/>
    <s v="5028 Melhus"/>
    <x v="10"/>
    <x v="21"/>
    <n v="48"/>
    <n v="7927.9"/>
    <n v="165.16458333333333"/>
  </r>
  <r>
    <x v="5"/>
    <s v="5028 Melhus"/>
    <x v="10"/>
    <x v="22"/>
    <n v="52"/>
    <n v="7924.4570000000003"/>
    <n v="152.39340384615386"/>
  </r>
  <r>
    <x v="5"/>
    <s v="5028 Melhus"/>
    <x v="10"/>
    <x v="23"/>
    <n v="45"/>
    <n v="8112.9589999999998"/>
    <n v="180.28797777777777"/>
  </r>
  <r>
    <x v="5"/>
    <s v="5028 Melhus"/>
    <x v="10"/>
    <x v="24"/>
    <n v="46"/>
    <n v="8923.9459999999999"/>
    <n v="193.99882608695651"/>
  </r>
  <r>
    <x v="5"/>
    <s v="5028 Melhus"/>
    <x v="10"/>
    <x v="25"/>
    <n v="44"/>
    <n v="9340.875"/>
    <n v="212.29261363636363"/>
  </r>
  <r>
    <x v="5"/>
    <s v="5028 Melhus"/>
    <x v="10"/>
    <x v="26"/>
    <n v="43"/>
    <n v="8900.9619999999995"/>
    <n v="206.99911627906977"/>
  </r>
  <r>
    <x v="3"/>
    <s v="5029 Skaun"/>
    <x v="11"/>
    <x v="0"/>
    <n v="82"/>
    <n v="5527"/>
    <n v="67.402439024390247"/>
  </r>
  <r>
    <x v="3"/>
    <s v="5029 Skaun"/>
    <x v="11"/>
    <x v="1"/>
    <n v="81"/>
    <n v="5406"/>
    <n v="66.740740740740748"/>
  </r>
  <r>
    <x v="3"/>
    <s v="5029 Skaun"/>
    <x v="11"/>
    <x v="2"/>
    <n v="81"/>
    <n v="5409.1080000000002"/>
    <n v="66.779111111111106"/>
  </r>
  <r>
    <x v="3"/>
    <s v="5029 Skaun"/>
    <x v="11"/>
    <x v="3"/>
    <n v="77"/>
    <n v="5203.8019999999997"/>
    <n v="67.581844155844152"/>
  </r>
  <r>
    <x v="3"/>
    <s v="5029 Skaun"/>
    <x v="11"/>
    <x v="4"/>
    <n v="73"/>
    <n v="5095.8050000000003"/>
    <n v="69.80554794520549"/>
  </r>
  <r>
    <x v="3"/>
    <s v="5029 Skaun"/>
    <x v="11"/>
    <x v="5"/>
    <n v="69"/>
    <n v="4714.4530000000004"/>
    <n v="68.325405797101453"/>
  </r>
  <r>
    <x v="3"/>
    <s v="5029 Skaun"/>
    <x v="11"/>
    <x v="6"/>
    <n v="62"/>
    <n v="4534.6409999999996"/>
    <n v="73.139370967741925"/>
  </r>
  <r>
    <x v="3"/>
    <s v="5029 Skaun"/>
    <x v="11"/>
    <x v="7"/>
    <n v="57"/>
    <n v="4363.0309999999999"/>
    <n v="76.544403508771936"/>
  </r>
  <r>
    <x v="3"/>
    <s v="5029 Skaun"/>
    <x v="11"/>
    <x v="8"/>
    <n v="54"/>
    <n v="4328.4040000000005"/>
    <n v="80.155629629629644"/>
  </r>
  <r>
    <x v="3"/>
    <s v="5029 Skaun"/>
    <x v="11"/>
    <x v="9"/>
    <n v="50"/>
    <n v="4124"/>
    <n v="82.48"/>
  </r>
  <r>
    <x v="3"/>
    <s v="5029 Skaun"/>
    <x v="11"/>
    <x v="10"/>
    <n v="46"/>
    <n v="3825"/>
    <n v="83.152173913043484"/>
  </r>
  <r>
    <x v="3"/>
    <s v="5029 Skaun"/>
    <x v="11"/>
    <x v="11"/>
    <n v="46"/>
    <n v="3857"/>
    <n v="83.847826086956516"/>
  </r>
  <r>
    <x v="3"/>
    <s v="5029 Skaun"/>
    <x v="11"/>
    <x v="12"/>
    <n v="44"/>
    <n v="3723"/>
    <n v="84.61363636363636"/>
  </r>
  <r>
    <x v="3"/>
    <s v="5029 Skaun"/>
    <x v="11"/>
    <x v="13"/>
    <n v="38"/>
    <n v="3870"/>
    <n v="101.84210526315789"/>
  </r>
  <r>
    <x v="3"/>
    <s v="5029 Skaun"/>
    <x v="11"/>
    <x v="14"/>
    <n v="36"/>
    <n v="3606"/>
    <n v="100.16666666666667"/>
  </r>
  <r>
    <x v="3"/>
    <s v="5029 Skaun"/>
    <x v="11"/>
    <x v="15"/>
    <n v="30"/>
    <n v="3642.4549999999999"/>
    <n v="121.41516666666666"/>
  </r>
  <r>
    <x v="3"/>
    <s v="5029 Skaun"/>
    <x v="11"/>
    <x v="16"/>
    <n v="28"/>
    <n v="3293.7660000000001"/>
    <n v="117.6345"/>
  </r>
  <r>
    <x v="3"/>
    <s v="5029 Skaun"/>
    <x v="11"/>
    <x v="17"/>
    <n v="24"/>
    <n v="3251.9650000000001"/>
    <n v="135.49854166666668"/>
  </r>
  <r>
    <x v="3"/>
    <s v="5029 Skaun"/>
    <x v="11"/>
    <x v="18"/>
    <n v="23"/>
    <n v="3314.826"/>
    <n v="144.1228695652174"/>
  </r>
  <r>
    <x v="3"/>
    <s v="5029 Skaun"/>
    <x v="11"/>
    <x v="19"/>
    <n v="22"/>
    <n v="3200.4360000000001"/>
    <n v="145.47436363636365"/>
  </r>
  <r>
    <x v="3"/>
    <s v="5029 Skaun"/>
    <x v="11"/>
    <x v="20"/>
    <n v="18"/>
    <n v="2893.1950000000002"/>
    <n v="160.73305555555555"/>
  </r>
  <r>
    <x v="3"/>
    <s v="5029 Skaun"/>
    <x v="11"/>
    <x v="21"/>
    <n v="16"/>
    <n v="2817.873"/>
    <n v="176.1170625"/>
  </r>
  <r>
    <x v="3"/>
    <s v="5029 Skaun"/>
    <x v="11"/>
    <x v="22"/>
    <n v="16"/>
    <n v="2907.6970000000001"/>
    <n v="181.73106250000001"/>
  </r>
  <r>
    <x v="3"/>
    <s v="5029 Skaun"/>
    <x v="11"/>
    <x v="23"/>
    <n v="15"/>
    <n v="3077.8649999999998"/>
    <n v="205.19099999999997"/>
  </r>
  <r>
    <x v="3"/>
    <s v="5029 Skaun"/>
    <x v="11"/>
    <x v="24"/>
    <n v="15"/>
    <n v="3087.8580000000002"/>
    <n v="205.85720000000001"/>
  </r>
  <r>
    <x v="3"/>
    <s v="5029 Skaun"/>
    <x v="11"/>
    <x v="25"/>
    <n v="13"/>
    <n v="2928.8560000000002"/>
    <n v="225.29661538461539"/>
  </r>
  <r>
    <x v="3"/>
    <s v="5029 Skaun"/>
    <x v="11"/>
    <x v="26"/>
    <n v="13"/>
    <n v="2995.8510000000001"/>
    <n v="230.45007692307692"/>
  </r>
  <r>
    <x v="6"/>
    <s v="5031 Malvik"/>
    <x v="12"/>
    <x v="0"/>
    <n v="28"/>
    <n v="2068"/>
    <n v="73.857142857142861"/>
  </r>
  <r>
    <x v="6"/>
    <s v="5031 Malvik"/>
    <x v="12"/>
    <x v="1"/>
    <n v="28"/>
    <n v="2040"/>
    <n v="72.857142857142861"/>
  </r>
  <r>
    <x v="6"/>
    <s v="5031 Malvik"/>
    <x v="12"/>
    <x v="2"/>
    <n v="28"/>
    <n v="1971.259"/>
    <n v="70.402107142857147"/>
  </r>
  <r>
    <x v="6"/>
    <s v="5031 Malvik"/>
    <x v="12"/>
    <x v="3"/>
    <n v="26"/>
    <n v="1966.4970000000001"/>
    <n v="75.634500000000003"/>
  </r>
  <r>
    <x v="6"/>
    <s v="5031 Malvik"/>
    <x v="12"/>
    <x v="4"/>
    <n v="25"/>
    <n v="1857.9259999999999"/>
    <n v="74.317039999999992"/>
  </r>
  <r>
    <x v="6"/>
    <s v="5031 Malvik"/>
    <x v="12"/>
    <x v="5"/>
    <n v="21"/>
    <n v="1603.3810000000001"/>
    <n v="76.351476190476191"/>
  </r>
  <r>
    <x v="6"/>
    <s v="5031 Malvik"/>
    <x v="12"/>
    <x v="6"/>
    <n v="20"/>
    <n v="1590.3689999999999"/>
    <n v="79.518450000000001"/>
  </r>
  <r>
    <x v="6"/>
    <s v="5031 Malvik"/>
    <x v="12"/>
    <x v="7"/>
    <n v="19"/>
    <n v="1679.1510000000001"/>
    <n v="88.376368421052632"/>
  </r>
  <r>
    <x v="6"/>
    <s v="5031 Malvik"/>
    <x v="12"/>
    <x v="8"/>
    <n v="17"/>
    <n v="1618.9860000000001"/>
    <n v="95.234470588235297"/>
  </r>
  <r>
    <x v="6"/>
    <s v="5031 Malvik"/>
    <x v="12"/>
    <x v="9"/>
    <n v="17"/>
    <n v="1694"/>
    <n v="99.647058823529406"/>
  </r>
  <r>
    <x v="6"/>
    <s v="5031 Malvik"/>
    <x v="12"/>
    <x v="10"/>
    <n v="17"/>
    <n v="1717"/>
    <n v="101"/>
  </r>
  <r>
    <x v="6"/>
    <s v="5031 Malvik"/>
    <x v="12"/>
    <x v="11"/>
    <n v="17"/>
    <n v="1729"/>
    <n v="101.70588235294117"/>
  </r>
  <r>
    <x v="6"/>
    <s v="5031 Malvik"/>
    <x v="12"/>
    <x v="12"/>
    <n v="17"/>
    <n v="1898"/>
    <n v="111.64705882352941"/>
  </r>
  <r>
    <x v="6"/>
    <s v="5031 Malvik"/>
    <x v="12"/>
    <x v="13"/>
    <n v="17"/>
    <n v="1735"/>
    <n v="102.05882352941177"/>
  </r>
  <r>
    <x v="6"/>
    <s v="5031 Malvik"/>
    <x v="12"/>
    <x v="14"/>
    <n v="15"/>
    <n v="1577"/>
    <n v="105.13333333333334"/>
  </r>
  <r>
    <x v="6"/>
    <s v="5031 Malvik"/>
    <x v="12"/>
    <x v="15"/>
    <n v="12"/>
    <n v="1594.095"/>
    <n v="132.84125"/>
  </r>
  <r>
    <x v="6"/>
    <s v="5031 Malvik"/>
    <x v="12"/>
    <x v="16"/>
    <n v="13"/>
    <n v="1575.9349999999999"/>
    <n v="121.22576923076923"/>
  </r>
  <r>
    <x v="6"/>
    <s v="5031 Malvik"/>
    <x v="12"/>
    <x v="17"/>
    <n v="12"/>
    <n v="1764.5820000000001"/>
    <n v="147.04850000000002"/>
  </r>
  <r>
    <x v="6"/>
    <s v="5031 Malvik"/>
    <x v="12"/>
    <x v="18"/>
    <n v="12"/>
    <n v="1776.3920000000001"/>
    <n v="148.03266666666667"/>
  </r>
  <r>
    <x v="6"/>
    <s v="5031 Malvik"/>
    <x v="12"/>
    <x v="19"/>
    <n v="12"/>
    <n v="1755.556"/>
    <n v="146.29633333333334"/>
  </r>
  <r>
    <x v="6"/>
    <s v="5031 Malvik"/>
    <x v="12"/>
    <x v="20"/>
    <n v="11"/>
    <n v="1875.3679999999999"/>
    <n v="170.488"/>
  </r>
  <r>
    <x v="6"/>
    <s v="5031 Malvik"/>
    <x v="12"/>
    <x v="21"/>
    <n v="11"/>
    <n v="1924.3589999999999"/>
    <n v="174.94172727272726"/>
  </r>
  <r>
    <x v="6"/>
    <s v="5031 Malvik"/>
    <x v="12"/>
    <x v="22"/>
    <n v="11"/>
    <n v="2030.2639999999999"/>
    <n v="184.56945454545453"/>
  </r>
  <r>
    <x v="6"/>
    <s v="5031 Malvik"/>
    <x v="12"/>
    <x v="23"/>
    <n v="11"/>
    <n v="2065.7919999999999"/>
    <n v="187.79927272727272"/>
  </r>
  <r>
    <x v="6"/>
    <s v="5031 Malvik"/>
    <x v="12"/>
    <x v="24"/>
    <n v="12"/>
    <n v="2227.0479999999998"/>
    <n v="185.58733333333331"/>
  </r>
  <r>
    <x v="6"/>
    <s v="5031 Malvik"/>
    <x v="12"/>
    <x v="25"/>
    <n v="11"/>
    <n v="2372.5070000000001"/>
    <n v="215.68245454545456"/>
  </r>
  <r>
    <x v="6"/>
    <s v="5031 Malvik"/>
    <x v="12"/>
    <x v="26"/>
    <n v="11"/>
    <n v="2475.431"/>
    <n v="225.03918181818182"/>
  </r>
  <r>
    <x v="6"/>
    <s v="5032 Selbu"/>
    <x v="13"/>
    <x v="0"/>
    <n v="108"/>
    <n v="7374"/>
    <n v="68.277777777777771"/>
  </r>
  <r>
    <x v="6"/>
    <s v="5032 Selbu"/>
    <x v="13"/>
    <x v="1"/>
    <n v="108"/>
    <n v="7153"/>
    <n v="66.231481481481481"/>
  </r>
  <r>
    <x v="6"/>
    <s v="5032 Selbu"/>
    <x v="13"/>
    <x v="2"/>
    <n v="106"/>
    <n v="7152.9790000000003"/>
    <n v="67.48093396226416"/>
  </r>
  <r>
    <x v="6"/>
    <s v="5032 Selbu"/>
    <x v="13"/>
    <x v="3"/>
    <n v="104"/>
    <n v="7163.73"/>
    <n v="68.882019230769231"/>
  </r>
  <r>
    <x v="6"/>
    <s v="5032 Selbu"/>
    <x v="13"/>
    <x v="4"/>
    <n v="102"/>
    <n v="7130.625"/>
    <n v="69.908088235294116"/>
  </r>
  <r>
    <x v="6"/>
    <s v="5032 Selbu"/>
    <x v="13"/>
    <x v="5"/>
    <n v="96"/>
    <n v="7058.0619999999999"/>
    <n v="73.521479166666666"/>
  </r>
  <r>
    <x v="6"/>
    <s v="5032 Selbu"/>
    <x v="13"/>
    <x v="6"/>
    <n v="94"/>
    <n v="6916.232"/>
    <n v="73.576936170212761"/>
  </r>
  <r>
    <x v="6"/>
    <s v="5032 Selbu"/>
    <x v="13"/>
    <x v="7"/>
    <n v="89"/>
    <n v="6863.3540000000003"/>
    <n v="77.116337078651682"/>
  </r>
  <r>
    <x v="6"/>
    <s v="5032 Selbu"/>
    <x v="13"/>
    <x v="8"/>
    <n v="85"/>
    <n v="7075.1419999999998"/>
    <n v="83.236964705882357"/>
  </r>
  <r>
    <x v="6"/>
    <s v="5032 Selbu"/>
    <x v="13"/>
    <x v="9"/>
    <n v="83"/>
    <n v="7049"/>
    <n v="84.92771084337349"/>
  </r>
  <r>
    <x v="6"/>
    <s v="5032 Selbu"/>
    <x v="13"/>
    <x v="10"/>
    <n v="75"/>
    <n v="6960"/>
    <n v="92.8"/>
  </r>
  <r>
    <x v="6"/>
    <s v="5032 Selbu"/>
    <x v="13"/>
    <x v="11"/>
    <n v="67"/>
    <n v="7221"/>
    <n v="107.77611940298507"/>
  </r>
  <r>
    <x v="6"/>
    <s v="5032 Selbu"/>
    <x v="13"/>
    <x v="12"/>
    <n v="65"/>
    <n v="7726"/>
    <n v="118.86153846153846"/>
  </r>
  <r>
    <x v="6"/>
    <s v="5032 Selbu"/>
    <x v="13"/>
    <x v="13"/>
    <n v="61"/>
    <n v="7595"/>
    <n v="124.50819672131148"/>
  </r>
  <r>
    <x v="6"/>
    <s v="5032 Selbu"/>
    <x v="13"/>
    <x v="14"/>
    <n v="55"/>
    <n v="7358"/>
    <n v="133.78181818181818"/>
  </r>
  <r>
    <x v="6"/>
    <s v="5032 Selbu"/>
    <x v="13"/>
    <x v="15"/>
    <n v="50"/>
    <n v="7509.6610000000001"/>
    <n v="150.19322"/>
  </r>
  <r>
    <x v="6"/>
    <s v="5032 Selbu"/>
    <x v="13"/>
    <x v="16"/>
    <n v="49"/>
    <n v="7367.3869999999997"/>
    <n v="150.35483673469386"/>
  </r>
  <r>
    <x v="6"/>
    <s v="5032 Selbu"/>
    <x v="13"/>
    <x v="17"/>
    <n v="49"/>
    <n v="7814.018"/>
    <n v="159.46975510204081"/>
  </r>
  <r>
    <x v="6"/>
    <s v="5032 Selbu"/>
    <x v="13"/>
    <x v="18"/>
    <n v="45"/>
    <n v="7516.451"/>
    <n v="167.03224444444444"/>
  </r>
  <r>
    <x v="6"/>
    <s v="5032 Selbu"/>
    <x v="13"/>
    <x v="19"/>
    <n v="43"/>
    <n v="7592.2160000000003"/>
    <n v="176.56316279069767"/>
  </r>
  <r>
    <x v="6"/>
    <s v="5032 Selbu"/>
    <x v="13"/>
    <x v="20"/>
    <n v="43"/>
    <n v="7768.78"/>
    <n v="180.66930232558138"/>
  </r>
  <r>
    <x v="6"/>
    <s v="5032 Selbu"/>
    <x v="13"/>
    <x v="21"/>
    <n v="40"/>
    <n v="8058.2510000000002"/>
    <n v="201.45627500000001"/>
  </r>
  <r>
    <x v="6"/>
    <s v="5032 Selbu"/>
    <x v="13"/>
    <x v="22"/>
    <n v="39"/>
    <n v="8198.2029999999995"/>
    <n v="210.21033333333332"/>
  </r>
  <r>
    <x v="6"/>
    <s v="5032 Selbu"/>
    <x v="13"/>
    <x v="23"/>
    <n v="40"/>
    <n v="8762.1190000000006"/>
    <n v="219.052975"/>
  </r>
  <r>
    <x v="6"/>
    <s v="5032 Selbu"/>
    <x v="13"/>
    <x v="24"/>
    <n v="34"/>
    <n v="8909.2459999999992"/>
    <n v="262.03664705882352"/>
  </r>
  <r>
    <x v="6"/>
    <s v="5032 Selbu"/>
    <x v="13"/>
    <x v="25"/>
    <n v="34"/>
    <n v="9155.9840000000004"/>
    <n v="269.29364705882352"/>
  </r>
  <r>
    <x v="6"/>
    <s v="5032 Selbu"/>
    <x v="13"/>
    <x v="26"/>
    <n v="33"/>
    <n v="9257.3539999999994"/>
    <n v="280.52587878787875"/>
  </r>
  <r>
    <x v="6"/>
    <s v="5033 Tydal"/>
    <x v="14"/>
    <x v="0"/>
    <n v="32"/>
    <n v="1939"/>
    <n v="60.59375"/>
  </r>
  <r>
    <x v="6"/>
    <s v="5033 Tydal"/>
    <x v="14"/>
    <x v="1"/>
    <n v="30"/>
    <n v="1893"/>
    <n v="63.1"/>
  </r>
  <r>
    <x v="6"/>
    <s v="5033 Tydal"/>
    <x v="14"/>
    <x v="2"/>
    <n v="30"/>
    <n v="1898.1590000000001"/>
    <n v="63.271966666666671"/>
  </r>
  <r>
    <x v="6"/>
    <s v="5033 Tydal"/>
    <x v="14"/>
    <x v="3"/>
    <n v="30"/>
    <n v="1890.402"/>
    <n v="63.013400000000004"/>
  </r>
  <r>
    <x v="6"/>
    <s v="5033 Tydal"/>
    <x v="14"/>
    <x v="4"/>
    <n v="29"/>
    <n v="1927.1759999999999"/>
    <n v="66.454344827586198"/>
  </r>
  <r>
    <x v="6"/>
    <s v="5033 Tydal"/>
    <x v="14"/>
    <x v="5"/>
    <n v="29"/>
    <n v="1891.8579999999999"/>
    <n v="65.236482758620681"/>
  </r>
  <r>
    <x v="6"/>
    <s v="5033 Tydal"/>
    <x v="14"/>
    <x v="6"/>
    <n v="28"/>
    <n v="1883.501"/>
    <n v="67.267892857142854"/>
  </r>
  <r>
    <x v="6"/>
    <s v="5033 Tydal"/>
    <x v="14"/>
    <x v="7"/>
    <n v="28"/>
    <n v="1987.4110000000001"/>
    <n v="70.978964285714284"/>
  </r>
  <r>
    <x v="6"/>
    <s v="5033 Tydal"/>
    <x v="14"/>
    <x v="8"/>
    <n v="28"/>
    <n v="2072.3449999999998"/>
    <n v="74.012321428571425"/>
  </r>
  <r>
    <x v="6"/>
    <s v="5033 Tydal"/>
    <x v="14"/>
    <x v="9"/>
    <n v="26"/>
    <n v="2034"/>
    <n v="78.230769230769226"/>
  </r>
  <r>
    <x v="6"/>
    <s v="5033 Tydal"/>
    <x v="14"/>
    <x v="10"/>
    <n v="27"/>
    <n v="2081"/>
    <n v="77.074074074074076"/>
  </r>
  <r>
    <x v="6"/>
    <s v="5033 Tydal"/>
    <x v="14"/>
    <x v="11"/>
    <n v="24"/>
    <n v="2089"/>
    <n v="87.041666666666671"/>
  </r>
  <r>
    <x v="6"/>
    <s v="5033 Tydal"/>
    <x v="14"/>
    <x v="12"/>
    <n v="21"/>
    <n v="2159"/>
    <n v="102.80952380952381"/>
  </r>
  <r>
    <x v="6"/>
    <s v="5033 Tydal"/>
    <x v="14"/>
    <x v="13"/>
    <n v="21"/>
    <n v="2153"/>
    <n v="102.52380952380952"/>
  </r>
  <r>
    <x v="6"/>
    <s v="5033 Tydal"/>
    <x v="14"/>
    <x v="14"/>
    <n v="18"/>
    <n v="2054"/>
    <n v="114.11111111111111"/>
  </r>
  <r>
    <x v="6"/>
    <s v="5033 Tydal"/>
    <x v="14"/>
    <x v="15"/>
    <n v="18"/>
    <n v="2057.6579999999999"/>
    <n v="114.31433333333332"/>
  </r>
  <r>
    <x v="6"/>
    <s v="5033 Tydal"/>
    <x v="14"/>
    <x v="16"/>
    <n v="19"/>
    <n v="2041.3610000000001"/>
    <n v="107.44005263157895"/>
  </r>
  <r>
    <x v="6"/>
    <s v="5033 Tydal"/>
    <x v="14"/>
    <x v="17"/>
    <n v="17"/>
    <n v="2155.0120000000002"/>
    <n v="126.76541176470589"/>
  </r>
  <r>
    <x v="6"/>
    <s v="5033 Tydal"/>
    <x v="14"/>
    <x v="18"/>
    <n v="16"/>
    <n v="2164.1120000000001"/>
    <n v="135.25700000000001"/>
  </r>
  <r>
    <x v="6"/>
    <s v="5033 Tydal"/>
    <x v="14"/>
    <x v="19"/>
    <n v="15"/>
    <n v="2062.7139999999999"/>
    <n v="137.51426666666666"/>
  </r>
  <r>
    <x v="6"/>
    <s v="5033 Tydal"/>
    <x v="14"/>
    <x v="20"/>
    <n v="15"/>
    <n v="2150.951"/>
    <n v="143.39673333333334"/>
  </r>
  <r>
    <x v="6"/>
    <s v="5033 Tydal"/>
    <x v="14"/>
    <x v="21"/>
    <n v="15"/>
    <n v="2225.5360000000001"/>
    <n v="148.36906666666667"/>
  </r>
  <r>
    <x v="6"/>
    <s v="5033 Tydal"/>
    <x v="14"/>
    <x v="22"/>
    <n v="15"/>
    <n v="2304.58"/>
    <n v="153.63866666666667"/>
  </r>
  <r>
    <x v="6"/>
    <s v="5033 Tydal"/>
    <x v="14"/>
    <x v="23"/>
    <n v="14"/>
    <n v="2209.7069999999999"/>
    <n v="157.83621428571428"/>
  </r>
  <r>
    <x v="6"/>
    <s v="5033 Tydal"/>
    <x v="14"/>
    <x v="24"/>
    <n v="13"/>
    <n v="2488.7550000000001"/>
    <n v="191.44269230769231"/>
  </r>
  <r>
    <x v="6"/>
    <s v="5033 Tydal"/>
    <x v="14"/>
    <x v="25"/>
    <n v="13"/>
    <n v="2667.5390000000002"/>
    <n v="205.19530769230772"/>
  </r>
  <r>
    <x v="6"/>
    <s v="5033 Tydal"/>
    <x v="14"/>
    <x v="26"/>
    <n v="12"/>
    <n v="2829.527"/>
    <n v="235.79391666666666"/>
  </r>
  <r>
    <x v="6"/>
    <s v="5034 Meråker"/>
    <x v="15"/>
    <x v="0"/>
    <n v="20"/>
    <n v="1234"/>
    <n v="61.7"/>
  </r>
  <r>
    <x v="6"/>
    <s v="5034 Meråker"/>
    <x v="15"/>
    <x v="1"/>
    <n v="21"/>
    <n v="1249"/>
    <n v="59.476190476190474"/>
  </r>
  <r>
    <x v="6"/>
    <s v="5034 Meråker"/>
    <x v="15"/>
    <x v="2"/>
    <n v="21"/>
    <n v="1277.374"/>
    <n v="60.827333333333335"/>
  </r>
  <r>
    <x v="6"/>
    <s v="5034 Meråker"/>
    <x v="15"/>
    <x v="3"/>
    <n v="20"/>
    <n v="1297.203"/>
    <n v="64.860150000000004"/>
  </r>
  <r>
    <x v="6"/>
    <s v="5034 Meråker"/>
    <x v="15"/>
    <x v="4"/>
    <n v="20"/>
    <n v="1199.2919999999999"/>
    <n v="59.964599999999997"/>
  </r>
  <r>
    <x v="6"/>
    <s v="5034 Meråker"/>
    <x v="15"/>
    <x v="5"/>
    <n v="19"/>
    <n v="1092.134"/>
    <n v="57.480736842105266"/>
  </r>
  <r>
    <x v="6"/>
    <s v="5034 Meråker"/>
    <x v="15"/>
    <x v="6"/>
    <n v="15"/>
    <n v="1081.627"/>
    <n v="72.108466666666658"/>
  </r>
  <r>
    <x v="6"/>
    <s v="5034 Meråker"/>
    <x v="15"/>
    <x v="7"/>
    <n v="15"/>
    <n v="1101.076"/>
    <n v="73.40506666666667"/>
  </r>
  <r>
    <x v="6"/>
    <s v="5034 Meråker"/>
    <x v="15"/>
    <x v="8"/>
    <n v="15"/>
    <n v="1098.8340000000001"/>
    <n v="73.255600000000001"/>
  </r>
  <r>
    <x v="6"/>
    <s v="5034 Meråker"/>
    <x v="15"/>
    <x v="9"/>
    <n v="14"/>
    <n v="1108"/>
    <n v="79.142857142857139"/>
  </r>
  <r>
    <x v="6"/>
    <s v="5034 Meråker"/>
    <x v="15"/>
    <x v="10"/>
    <n v="15"/>
    <n v="1070"/>
    <n v="71.333333333333329"/>
  </r>
  <r>
    <x v="6"/>
    <s v="5034 Meråker"/>
    <x v="15"/>
    <x v="11"/>
    <n v="10"/>
    <n v="911"/>
    <n v="91.1"/>
  </r>
  <r>
    <x v="6"/>
    <s v="5034 Meråker"/>
    <x v="15"/>
    <x v="12"/>
    <n v="7"/>
    <n v="895"/>
    <n v="127.85714285714286"/>
  </r>
  <r>
    <x v="6"/>
    <s v="5034 Meråker"/>
    <x v="15"/>
    <x v="13"/>
    <n v="5"/>
    <n v="740"/>
    <n v="148"/>
  </r>
  <r>
    <x v="6"/>
    <s v="5034 Meråker"/>
    <x v="15"/>
    <x v="14"/>
    <n v="3"/>
    <n v="673"/>
    <n v="224.33333333333334"/>
  </r>
  <r>
    <x v="6"/>
    <s v="5034 Meråker"/>
    <x v="15"/>
    <x v="15"/>
    <n v="3"/>
    <n v="673.02499999999998"/>
    <n v="224.34166666666667"/>
  </r>
  <r>
    <x v="6"/>
    <s v="5034 Meråker"/>
    <x v="15"/>
    <x v="16"/>
    <n v="3"/>
    <n v="620.78399999999999"/>
    <n v="206.928"/>
  </r>
  <r>
    <x v="6"/>
    <s v="5034 Meråker"/>
    <x v="15"/>
    <x v="17"/>
    <n v="3"/>
    <n v="667.32399999999996"/>
    <n v="222.44133333333332"/>
  </r>
  <r>
    <x v="6"/>
    <s v="5034 Meråker"/>
    <x v="15"/>
    <x v="18"/>
    <n v="3"/>
    <n v="623.11"/>
    <n v="207.70333333333335"/>
  </r>
  <r>
    <x v="6"/>
    <s v="5034 Meråker"/>
    <x v="15"/>
    <x v="19"/>
    <n v="3"/>
    <n v="570.30799999999999"/>
    <n v="190.10266666666666"/>
  </r>
  <r>
    <x v="6"/>
    <s v="5034 Meråker"/>
    <x v="15"/>
    <x v="20"/>
    <n v="2"/>
    <n v="619.10900000000004"/>
    <n v="309.55450000000002"/>
  </r>
  <r>
    <x v="6"/>
    <s v="5034 Meråker"/>
    <x v="15"/>
    <x v="21"/>
    <n v="2"/>
    <n v="605.46199999999999"/>
    <n v="302.73099999999999"/>
  </r>
  <r>
    <x v="6"/>
    <s v="5034 Meråker"/>
    <x v="15"/>
    <x v="22"/>
    <n v="2"/>
    <n v="653.923"/>
    <n v="326.9615"/>
  </r>
  <r>
    <x v="6"/>
    <s v="5034 Meråker"/>
    <x v="15"/>
    <x v="23"/>
    <n v="2"/>
    <n v="656.49300000000005"/>
    <n v="328.24650000000003"/>
  </r>
  <r>
    <x v="6"/>
    <s v="5034 Meråker"/>
    <x v="15"/>
    <x v="24"/>
    <n v="2"/>
    <n v="588.73599999999999"/>
    <n v="294.36799999999999"/>
  </r>
  <r>
    <x v="6"/>
    <s v="5034 Meråker"/>
    <x v="15"/>
    <x v="25"/>
    <n v="2"/>
    <n v="530.19500000000005"/>
    <n v="265.09750000000003"/>
  </r>
  <r>
    <x v="6"/>
    <s v="5034 Meråker"/>
    <x v="15"/>
    <x v="26"/>
    <n v="1"/>
    <n v="281.24299999999999"/>
    <n v="281.24299999999999"/>
  </r>
  <r>
    <x v="6"/>
    <s v="5035 Stjørdal"/>
    <x v="16"/>
    <x v="0"/>
    <n v="196"/>
    <n v="12339"/>
    <n v="62.954081632653065"/>
  </r>
  <r>
    <x v="6"/>
    <s v="5035 Stjørdal"/>
    <x v="16"/>
    <x v="1"/>
    <n v="195"/>
    <n v="12046"/>
    <n v="61.774358974358975"/>
  </r>
  <r>
    <x v="6"/>
    <s v="5035 Stjørdal"/>
    <x v="16"/>
    <x v="2"/>
    <n v="193"/>
    <n v="12307.119000000001"/>
    <n v="63.767455958549228"/>
  </r>
  <r>
    <x v="6"/>
    <s v="5035 Stjørdal"/>
    <x v="16"/>
    <x v="3"/>
    <n v="190"/>
    <n v="12070.352000000001"/>
    <n v="63.528168421052634"/>
  </r>
  <r>
    <x v="6"/>
    <s v="5035 Stjørdal"/>
    <x v="16"/>
    <x v="4"/>
    <n v="183"/>
    <n v="11892.413"/>
    <n v="64.985863387978142"/>
  </r>
  <r>
    <x v="6"/>
    <s v="5035 Stjørdal"/>
    <x v="16"/>
    <x v="5"/>
    <n v="176"/>
    <n v="10882.733"/>
    <n v="61.833710227272725"/>
  </r>
  <r>
    <x v="6"/>
    <s v="5035 Stjørdal"/>
    <x v="16"/>
    <x v="6"/>
    <n v="153"/>
    <n v="10158.653"/>
    <n v="66.396424836601312"/>
  </r>
  <r>
    <x v="6"/>
    <s v="5035 Stjørdal"/>
    <x v="16"/>
    <x v="7"/>
    <n v="139"/>
    <n v="9805.7489999999998"/>
    <n v="70.544956834532371"/>
  </r>
  <r>
    <x v="6"/>
    <s v="5035 Stjørdal"/>
    <x v="16"/>
    <x v="8"/>
    <n v="126"/>
    <n v="9322.3919999999998"/>
    <n v="73.987238095238098"/>
  </r>
  <r>
    <x v="6"/>
    <s v="5035 Stjørdal"/>
    <x v="16"/>
    <x v="9"/>
    <n v="120"/>
    <n v="9388"/>
    <n v="78.233333333333334"/>
  </r>
  <r>
    <x v="6"/>
    <s v="5035 Stjørdal"/>
    <x v="16"/>
    <x v="10"/>
    <n v="112"/>
    <n v="8877"/>
    <n v="79.258928571428569"/>
  </r>
  <r>
    <x v="6"/>
    <s v="5035 Stjørdal"/>
    <x v="16"/>
    <x v="11"/>
    <n v="101"/>
    <n v="8154"/>
    <n v="80.732673267326732"/>
  </r>
  <r>
    <x v="6"/>
    <s v="5035 Stjørdal"/>
    <x v="16"/>
    <x v="12"/>
    <n v="83"/>
    <n v="8325"/>
    <n v="100.3012048192771"/>
  </r>
  <r>
    <x v="6"/>
    <s v="5035 Stjørdal"/>
    <x v="16"/>
    <x v="13"/>
    <n v="76"/>
    <n v="8177"/>
    <n v="107.59210526315789"/>
  </r>
  <r>
    <x v="6"/>
    <s v="5035 Stjørdal"/>
    <x v="16"/>
    <x v="14"/>
    <n v="74"/>
    <n v="8108"/>
    <n v="109.56756756756756"/>
  </r>
  <r>
    <x v="6"/>
    <s v="5035 Stjørdal"/>
    <x v="16"/>
    <x v="15"/>
    <n v="72"/>
    <n v="8231.1360000000004"/>
    <n v="114.32133333333334"/>
  </r>
  <r>
    <x v="6"/>
    <s v="5035 Stjørdal"/>
    <x v="16"/>
    <x v="16"/>
    <n v="72"/>
    <n v="8063.1909999999998"/>
    <n v="111.98876388888888"/>
  </r>
  <r>
    <x v="6"/>
    <s v="5035 Stjørdal"/>
    <x v="16"/>
    <x v="17"/>
    <n v="72"/>
    <n v="8337.51"/>
    <n v="115.79875"/>
  </r>
  <r>
    <x v="6"/>
    <s v="5035 Stjørdal"/>
    <x v="16"/>
    <x v="18"/>
    <n v="69"/>
    <n v="7403.5010000000002"/>
    <n v="107.297115942029"/>
  </r>
  <r>
    <x v="6"/>
    <s v="5035 Stjørdal"/>
    <x v="16"/>
    <x v="19"/>
    <n v="58"/>
    <n v="7062.4279999999999"/>
    <n v="121.76599999999999"/>
  </r>
  <r>
    <x v="6"/>
    <s v="5035 Stjørdal"/>
    <x v="16"/>
    <x v="20"/>
    <n v="51"/>
    <n v="6862.9059999999999"/>
    <n v="134.56678431372549"/>
  </r>
  <r>
    <x v="6"/>
    <s v="5035 Stjørdal"/>
    <x v="16"/>
    <x v="21"/>
    <n v="48"/>
    <n v="6699.8270000000002"/>
    <n v="139.57972916666668"/>
  </r>
  <r>
    <x v="6"/>
    <s v="5035 Stjørdal"/>
    <x v="16"/>
    <x v="22"/>
    <n v="46"/>
    <n v="6186.1040000000003"/>
    <n v="134.48052173913044"/>
  </r>
  <r>
    <x v="6"/>
    <s v="5035 Stjørdal"/>
    <x v="16"/>
    <x v="23"/>
    <n v="43"/>
    <n v="6074.3729999999996"/>
    <n v="141.26448837209301"/>
  </r>
  <r>
    <x v="6"/>
    <s v="5035 Stjørdal"/>
    <x v="16"/>
    <x v="24"/>
    <n v="39"/>
    <n v="5942.75"/>
    <n v="152.37820512820514"/>
  </r>
  <r>
    <x v="6"/>
    <s v="5035 Stjørdal"/>
    <x v="16"/>
    <x v="25"/>
    <n v="36"/>
    <n v="5916.7460000000001"/>
    <n v="164.35405555555556"/>
  </r>
  <r>
    <x v="6"/>
    <s v="5035 Stjørdal"/>
    <x v="16"/>
    <x v="26"/>
    <n v="35"/>
    <n v="6032.4989999999998"/>
    <n v="172.35711428571429"/>
  </r>
  <r>
    <x v="6"/>
    <s v="5036 Frosta"/>
    <x v="17"/>
    <x v="0"/>
    <n v="33"/>
    <n v="1937"/>
    <n v="58.696969696969695"/>
  </r>
  <r>
    <x v="6"/>
    <s v="5036 Frosta"/>
    <x v="17"/>
    <x v="1"/>
    <n v="32"/>
    <n v="1937"/>
    <n v="60.53125"/>
  </r>
  <r>
    <x v="6"/>
    <s v="5036 Frosta"/>
    <x v="17"/>
    <x v="2"/>
    <n v="32"/>
    <n v="1932.2719999999999"/>
    <n v="60.383499999999998"/>
  </r>
  <r>
    <x v="6"/>
    <s v="5036 Frosta"/>
    <x v="17"/>
    <x v="3"/>
    <n v="32"/>
    <n v="1936.5319999999999"/>
    <n v="60.516624999999998"/>
  </r>
  <r>
    <x v="6"/>
    <s v="5036 Frosta"/>
    <x v="17"/>
    <x v="4"/>
    <n v="29"/>
    <n v="1798.8720000000001"/>
    <n v="62.030068965517245"/>
  </r>
  <r>
    <x v="6"/>
    <s v="5036 Frosta"/>
    <x v="17"/>
    <x v="5"/>
    <n v="28"/>
    <n v="1669.0920000000001"/>
    <n v="59.610428571428578"/>
  </r>
  <r>
    <x v="6"/>
    <s v="5036 Frosta"/>
    <x v="17"/>
    <x v="6"/>
    <n v="25"/>
    <n v="1624.8230000000001"/>
    <n v="64.992919999999998"/>
  </r>
  <r>
    <x v="6"/>
    <s v="5036 Frosta"/>
    <x v="17"/>
    <x v="7"/>
    <n v="23"/>
    <n v="1587.63"/>
    <n v="69.02739130434783"/>
  </r>
  <r>
    <x v="6"/>
    <s v="5036 Frosta"/>
    <x v="17"/>
    <x v="8"/>
    <n v="19"/>
    <n v="1564.3309999999999"/>
    <n v="82.333210526315781"/>
  </r>
  <r>
    <x v="6"/>
    <s v="5036 Frosta"/>
    <x v="17"/>
    <x v="9"/>
    <n v="18"/>
    <n v="1596"/>
    <n v="88.666666666666671"/>
  </r>
  <r>
    <x v="6"/>
    <s v="5036 Frosta"/>
    <x v="17"/>
    <x v="10"/>
    <n v="17"/>
    <n v="1546"/>
    <n v="90.941176470588232"/>
  </r>
  <r>
    <x v="6"/>
    <s v="5036 Frosta"/>
    <x v="17"/>
    <x v="11"/>
    <n v="17"/>
    <n v="1625"/>
    <n v="95.588235294117652"/>
  </r>
  <r>
    <x v="6"/>
    <s v="5036 Frosta"/>
    <x v="17"/>
    <x v="12"/>
    <n v="15"/>
    <n v="1583"/>
    <n v="105.53333333333333"/>
  </r>
  <r>
    <x v="6"/>
    <s v="5036 Frosta"/>
    <x v="17"/>
    <x v="13"/>
    <n v="11"/>
    <n v="1584"/>
    <n v="144"/>
  </r>
  <r>
    <x v="6"/>
    <s v="5036 Frosta"/>
    <x v="17"/>
    <x v="14"/>
    <n v="10"/>
    <n v="1458"/>
    <n v="145.80000000000001"/>
  </r>
  <r>
    <x v="6"/>
    <s v="5036 Frosta"/>
    <x v="17"/>
    <x v="15"/>
    <n v="9"/>
    <n v="1420.701"/>
    <n v="157.85566666666668"/>
  </r>
  <r>
    <x v="6"/>
    <s v="5036 Frosta"/>
    <x v="17"/>
    <x v="16"/>
    <n v="9"/>
    <n v="1458.674"/>
    <n v="162.07488888888889"/>
  </r>
  <r>
    <x v="6"/>
    <s v="5036 Frosta"/>
    <x v="17"/>
    <x v="17"/>
    <n v="9"/>
    <n v="1473.1679999999999"/>
    <n v="163.68533333333332"/>
  </r>
  <r>
    <x v="6"/>
    <s v="5036 Frosta"/>
    <x v="17"/>
    <x v="18"/>
    <n v="9"/>
    <n v="1366.932"/>
    <n v="151.88133333333334"/>
  </r>
  <r>
    <x v="6"/>
    <s v="5036 Frosta"/>
    <x v="17"/>
    <x v="19"/>
    <n v="9"/>
    <n v="1385.9739999999999"/>
    <n v="153.99711111111111"/>
  </r>
  <r>
    <x v="6"/>
    <s v="5036 Frosta"/>
    <x v="17"/>
    <x v="20"/>
    <n v="10"/>
    <n v="1517.056"/>
    <n v="151.7056"/>
  </r>
  <r>
    <x v="6"/>
    <s v="5036 Frosta"/>
    <x v="17"/>
    <x v="21"/>
    <n v="10"/>
    <n v="1595.4359999999999"/>
    <n v="159.5436"/>
  </r>
  <r>
    <x v="6"/>
    <s v="5036 Frosta"/>
    <x v="17"/>
    <x v="22"/>
    <n v="10"/>
    <n v="1638.7829999999999"/>
    <n v="163.8783"/>
  </r>
  <r>
    <x v="6"/>
    <s v="5036 Frosta"/>
    <x v="17"/>
    <x v="23"/>
    <n v="8"/>
    <n v="1391.5530000000001"/>
    <n v="173.94412500000001"/>
  </r>
  <r>
    <x v="6"/>
    <s v="5036 Frosta"/>
    <x v="17"/>
    <x v="24"/>
    <n v="8"/>
    <n v="1257.684"/>
    <n v="157.2105"/>
  </r>
  <r>
    <x v="6"/>
    <s v="5036 Frosta"/>
    <x v="17"/>
    <x v="25"/>
    <n v="7"/>
    <n v="1234.9649999999999"/>
    <n v="176.42357142857142"/>
  </r>
  <r>
    <x v="6"/>
    <s v="5036 Frosta"/>
    <x v="17"/>
    <x v="26"/>
    <n v="7"/>
    <n v="1252.6279999999999"/>
    <n v="178.94685714285714"/>
  </r>
  <r>
    <x v="1"/>
    <s v="5037 Levanger"/>
    <x v="18"/>
    <x v="0"/>
    <n v="260"/>
    <n v="22409"/>
    <n v="86.188461538461539"/>
  </r>
  <r>
    <x v="1"/>
    <s v="5037 Levanger"/>
    <x v="18"/>
    <x v="1"/>
    <n v="260"/>
    <n v="22502"/>
    <n v="86.546153846153842"/>
  </r>
  <r>
    <x v="1"/>
    <s v="5037 Levanger"/>
    <x v="18"/>
    <x v="2"/>
    <n v="258"/>
    <n v="22723.046999999999"/>
    <n v="88.07382558139534"/>
  </r>
  <r>
    <x v="1"/>
    <s v="5037 Levanger"/>
    <x v="18"/>
    <x v="3"/>
    <n v="254"/>
    <n v="22892.685000000001"/>
    <n v="90.128681102362208"/>
  </r>
  <r>
    <x v="1"/>
    <s v="5037 Levanger"/>
    <x v="18"/>
    <x v="4"/>
    <n v="246"/>
    <n v="22834.182000000001"/>
    <n v="92.821878048780491"/>
  </r>
  <r>
    <x v="1"/>
    <s v="5037 Levanger"/>
    <x v="18"/>
    <x v="5"/>
    <n v="237"/>
    <n v="21686.887999999999"/>
    <n v="91.50585654008438"/>
  </r>
  <r>
    <x v="1"/>
    <s v="5037 Levanger"/>
    <x v="18"/>
    <x v="6"/>
    <n v="218"/>
    <n v="21139.303"/>
    <n v="96.969279816513762"/>
  </r>
  <r>
    <x v="1"/>
    <s v="5037 Levanger"/>
    <x v="18"/>
    <x v="7"/>
    <n v="206"/>
    <n v="21981.388999999999"/>
    <n v="106.70577184466019"/>
  </r>
  <r>
    <x v="1"/>
    <s v="5037 Levanger"/>
    <x v="18"/>
    <x v="8"/>
    <n v="195"/>
    <n v="21848.625"/>
    <n v="112.04423076923077"/>
  </r>
  <r>
    <x v="1"/>
    <s v="5037 Levanger"/>
    <x v="18"/>
    <x v="9"/>
    <n v="188"/>
    <n v="21915"/>
    <n v="116.56914893617021"/>
  </r>
  <r>
    <x v="1"/>
    <s v="5037 Levanger"/>
    <x v="18"/>
    <x v="10"/>
    <n v="178"/>
    <n v="22043"/>
    <n v="123.83707865168539"/>
  </r>
  <r>
    <x v="1"/>
    <s v="5037 Levanger"/>
    <x v="18"/>
    <x v="11"/>
    <n v="167"/>
    <n v="22221"/>
    <n v="133.05988023952096"/>
  </r>
  <r>
    <x v="1"/>
    <s v="5037 Levanger"/>
    <x v="18"/>
    <x v="12"/>
    <n v="155"/>
    <n v="23676"/>
    <n v="152.7483870967742"/>
  </r>
  <r>
    <x v="1"/>
    <s v="5037 Levanger"/>
    <x v="18"/>
    <x v="13"/>
    <n v="146"/>
    <n v="23820"/>
    <n v="163.15068493150685"/>
  </r>
  <r>
    <x v="1"/>
    <s v="5037 Levanger"/>
    <x v="18"/>
    <x v="14"/>
    <n v="126"/>
    <n v="22862"/>
    <n v="181.44444444444446"/>
  </r>
  <r>
    <x v="1"/>
    <s v="5037 Levanger"/>
    <x v="18"/>
    <x v="15"/>
    <n v="118"/>
    <n v="23259.714"/>
    <n v="197.11622033898306"/>
  </r>
  <r>
    <x v="1"/>
    <s v="5037 Levanger"/>
    <x v="18"/>
    <x v="16"/>
    <n v="117"/>
    <n v="23653.679"/>
    <n v="202.16819658119658"/>
  </r>
  <r>
    <x v="1"/>
    <s v="5037 Levanger"/>
    <x v="18"/>
    <x v="17"/>
    <n v="111"/>
    <n v="24675.584999999999"/>
    <n v="222.30256756756756"/>
  </r>
  <r>
    <x v="1"/>
    <s v="5037 Levanger"/>
    <x v="18"/>
    <x v="18"/>
    <n v="110"/>
    <n v="24718.043000000001"/>
    <n v="224.70948181818184"/>
  </r>
  <r>
    <x v="1"/>
    <s v="5037 Levanger"/>
    <x v="18"/>
    <x v="19"/>
    <n v="105"/>
    <n v="24759.148000000001"/>
    <n v="235.80140952380953"/>
  </r>
  <r>
    <x v="1"/>
    <s v="5037 Levanger"/>
    <x v="18"/>
    <x v="20"/>
    <n v="97"/>
    <n v="24742.710999999999"/>
    <n v="255.07949484536081"/>
  </r>
  <r>
    <x v="1"/>
    <s v="5037 Levanger"/>
    <x v="18"/>
    <x v="21"/>
    <n v="92"/>
    <n v="24167.937999999998"/>
    <n v="262.69497826086956"/>
  </r>
  <r>
    <x v="1"/>
    <s v="5037 Levanger"/>
    <x v="18"/>
    <x v="22"/>
    <n v="89"/>
    <n v="23770.491999999998"/>
    <n v="267.08417977528086"/>
  </r>
  <r>
    <x v="1"/>
    <s v="5037 Levanger"/>
    <x v="18"/>
    <x v="23"/>
    <n v="89"/>
    <n v="24460.425999999999"/>
    <n v="274.83624719101124"/>
  </r>
  <r>
    <x v="1"/>
    <s v="5037 Levanger"/>
    <x v="18"/>
    <x v="24"/>
    <n v="84"/>
    <n v="24418.646000000001"/>
    <n v="290.69816666666668"/>
  </r>
  <r>
    <x v="1"/>
    <s v="5037 Levanger"/>
    <x v="18"/>
    <x v="25"/>
    <n v="81"/>
    <n v="24282.395"/>
    <n v="299.78265432098766"/>
  </r>
  <r>
    <x v="1"/>
    <s v="5037 Levanger"/>
    <x v="18"/>
    <x v="26"/>
    <n v="76"/>
    <n v="24702.777999999998"/>
    <n v="325.0365526315789"/>
  </r>
  <r>
    <x v="1"/>
    <s v="5038 Verdal"/>
    <x v="19"/>
    <x v="0"/>
    <n v="222"/>
    <n v="16856"/>
    <n v="75.927927927927925"/>
  </r>
  <r>
    <x v="1"/>
    <s v="5038 Verdal"/>
    <x v="19"/>
    <x v="1"/>
    <n v="220"/>
    <n v="16639"/>
    <n v="75.631818181818176"/>
  </r>
  <r>
    <x v="1"/>
    <s v="5038 Verdal"/>
    <x v="19"/>
    <x v="2"/>
    <n v="219"/>
    <n v="17151.184000000001"/>
    <n v="78.315908675799093"/>
  </r>
  <r>
    <x v="1"/>
    <s v="5038 Verdal"/>
    <x v="19"/>
    <x v="3"/>
    <n v="216"/>
    <n v="16914.411"/>
    <n v="78.307458333333329"/>
  </r>
  <r>
    <x v="1"/>
    <s v="5038 Verdal"/>
    <x v="19"/>
    <x v="4"/>
    <n v="209"/>
    <n v="16557.784"/>
    <n v="79.223846889952156"/>
  </r>
  <r>
    <x v="1"/>
    <s v="5038 Verdal"/>
    <x v="19"/>
    <x v="5"/>
    <n v="199"/>
    <n v="15154.995000000001"/>
    <n v="76.155753768844221"/>
  </r>
  <r>
    <x v="1"/>
    <s v="5038 Verdal"/>
    <x v="19"/>
    <x v="6"/>
    <n v="177"/>
    <n v="14420.949000000001"/>
    <n v="81.474288135593227"/>
  </r>
  <r>
    <x v="1"/>
    <s v="5038 Verdal"/>
    <x v="19"/>
    <x v="7"/>
    <n v="163"/>
    <n v="14503.772999999999"/>
    <n v="88.980202453987729"/>
  </r>
  <r>
    <x v="1"/>
    <s v="5038 Verdal"/>
    <x v="19"/>
    <x v="8"/>
    <n v="146"/>
    <n v="14445.289000000001"/>
    <n v="98.940335616438361"/>
  </r>
  <r>
    <x v="1"/>
    <s v="5038 Verdal"/>
    <x v="19"/>
    <x v="9"/>
    <n v="134"/>
    <n v="14079"/>
    <n v="105.06716417910448"/>
  </r>
  <r>
    <x v="1"/>
    <s v="5038 Verdal"/>
    <x v="19"/>
    <x v="10"/>
    <n v="131"/>
    <n v="14026"/>
    <n v="107.06870229007633"/>
  </r>
  <r>
    <x v="1"/>
    <s v="5038 Verdal"/>
    <x v="19"/>
    <x v="11"/>
    <n v="119"/>
    <n v="13729"/>
    <n v="115.36974789915966"/>
  </r>
  <r>
    <x v="1"/>
    <s v="5038 Verdal"/>
    <x v="19"/>
    <x v="12"/>
    <n v="109"/>
    <n v="14342"/>
    <n v="131.57798165137615"/>
  </r>
  <r>
    <x v="1"/>
    <s v="5038 Verdal"/>
    <x v="19"/>
    <x v="13"/>
    <n v="98"/>
    <n v="13759"/>
    <n v="140.39795918367346"/>
  </r>
  <r>
    <x v="1"/>
    <s v="5038 Verdal"/>
    <x v="19"/>
    <x v="14"/>
    <n v="92"/>
    <n v="12604"/>
    <n v="137"/>
  </r>
  <r>
    <x v="1"/>
    <s v="5038 Verdal"/>
    <x v="19"/>
    <x v="15"/>
    <n v="82"/>
    <n v="12342.958000000001"/>
    <n v="150.52387804878049"/>
  </r>
  <r>
    <x v="1"/>
    <s v="5038 Verdal"/>
    <x v="19"/>
    <x v="16"/>
    <n v="78"/>
    <n v="12169.393"/>
    <n v="156.01785897435897"/>
  </r>
  <r>
    <x v="1"/>
    <s v="5038 Verdal"/>
    <x v="19"/>
    <x v="17"/>
    <n v="75"/>
    <n v="13219.297"/>
    <n v="176.25729333333334"/>
  </r>
  <r>
    <x v="1"/>
    <s v="5038 Verdal"/>
    <x v="19"/>
    <x v="18"/>
    <n v="70"/>
    <n v="12487.918"/>
    <n v="178.39882857142857"/>
  </r>
  <r>
    <x v="1"/>
    <s v="5038 Verdal"/>
    <x v="19"/>
    <x v="19"/>
    <n v="70"/>
    <n v="12489.277"/>
    <n v="178.41824285714287"/>
  </r>
  <r>
    <x v="1"/>
    <s v="5038 Verdal"/>
    <x v="19"/>
    <x v="20"/>
    <n v="65"/>
    <n v="13003.958000000001"/>
    <n v="200.06089230769231"/>
  </r>
  <r>
    <x v="1"/>
    <s v="5038 Verdal"/>
    <x v="19"/>
    <x v="21"/>
    <n v="65"/>
    <n v="13033.710999999999"/>
    <n v="200.51863076923075"/>
  </r>
  <r>
    <x v="1"/>
    <s v="5038 Verdal"/>
    <x v="19"/>
    <x v="22"/>
    <n v="64"/>
    <n v="12933.694"/>
    <n v="202.08896874999999"/>
  </r>
  <r>
    <x v="1"/>
    <s v="5038 Verdal"/>
    <x v="19"/>
    <x v="23"/>
    <n v="61"/>
    <n v="13281.125"/>
    <n v="217.72336065573771"/>
  </r>
  <r>
    <x v="1"/>
    <s v="5038 Verdal"/>
    <x v="19"/>
    <x v="24"/>
    <n v="60"/>
    <n v="12989.2"/>
    <n v="216.48666666666668"/>
  </r>
  <r>
    <x v="1"/>
    <s v="5038 Verdal"/>
    <x v="19"/>
    <x v="25"/>
    <n v="54"/>
    <n v="13132.902"/>
    <n v="243.2018888888889"/>
  </r>
  <r>
    <x v="1"/>
    <s v="5038 Verdal"/>
    <x v="19"/>
    <x v="26"/>
    <n v="54"/>
    <n v="13458.721"/>
    <n v="249.23557407407407"/>
  </r>
  <r>
    <x v="1"/>
    <s v="5041 Snåsa"/>
    <x v="20"/>
    <x v="0"/>
    <n v="109"/>
    <n v="8425"/>
    <n v="77.293577981651381"/>
  </r>
  <r>
    <x v="1"/>
    <s v="5041 Snåsa"/>
    <x v="20"/>
    <x v="1"/>
    <n v="109"/>
    <n v="8355"/>
    <n v="76.651376146788991"/>
  </r>
  <r>
    <x v="1"/>
    <s v="5041 Snåsa"/>
    <x v="20"/>
    <x v="2"/>
    <n v="109"/>
    <n v="8598.8860000000004"/>
    <n v="78.888862385321104"/>
  </r>
  <r>
    <x v="1"/>
    <s v="5041 Snåsa"/>
    <x v="20"/>
    <x v="3"/>
    <n v="108"/>
    <n v="8615.9169999999995"/>
    <n v="79.777009259259259"/>
  </r>
  <r>
    <x v="1"/>
    <s v="5041 Snåsa"/>
    <x v="20"/>
    <x v="4"/>
    <n v="107"/>
    <n v="8476.6659999999993"/>
    <n v="79.221177570093445"/>
  </r>
  <r>
    <x v="1"/>
    <s v="5041 Snåsa"/>
    <x v="20"/>
    <x v="5"/>
    <n v="106"/>
    <n v="8188.7889999999998"/>
    <n v="77.252726415094344"/>
  </r>
  <r>
    <x v="1"/>
    <s v="5041 Snåsa"/>
    <x v="20"/>
    <x v="6"/>
    <n v="101"/>
    <n v="7982.3230000000003"/>
    <n v="79.032900990099009"/>
  </r>
  <r>
    <x v="1"/>
    <s v="5041 Snåsa"/>
    <x v="20"/>
    <x v="7"/>
    <n v="94"/>
    <n v="8223.7999999999993"/>
    <n v="87.487234042553183"/>
  </r>
  <r>
    <x v="1"/>
    <s v="5041 Snåsa"/>
    <x v="20"/>
    <x v="8"/>
    <n v="90"/>
    <n v="8351.7510000000002"/>
    <n v="92.797233333333338"/>
  </r>
  <r>
    <x v="1"/>
    <s v="5041 Snåsa"/>
    <x v="20"/>
    <x v="9"/>
    <n v="86"/>
    <n v="8185"/>
    <n v="95.174418604651166"/>
  </r>
  <r>
    <x v="1"/>
    <s v="5041 Snåsa"/>
    <x v="20"/>
    <x v="10"/>
    <n v="84"/>
    <n v="8224"/>
    <n v="97.904761904761898"/>
  </r>
  <r>
    <x v="1"/>
    <s v="5041 Snåsa"/>
    <x v="20"/>
    <x v="11"/>
    <n v="78"/>
    <n v="8286"/>
    <n v="106.23076923076923"/>
  </r>
  <r>
    <x v="1"/>
    <s v="5041 Snåsa"/>
    <x v="20"/>
    <x v="12"/>
    <n v="75"/>
    <n v="8726"/>
    <n v="116.34666666666666"/>
  </r>
  <r>
    <x v="1"/>
    <s v="5041 Snåsa"/>
    <x v="20"/>
    <x v="13"/>
    <n v="71"/>
    <n v="8217"/>
    <n v="115.73239436619718"/>
  </r>
  <r>
    <x v="1"/>
    <s v="5041 Snåsa"/>
    <x v="20"/>
    <x v="14"/>
    <n v="66"/>
    <n v="8183"/>
    <n v="123.98484848484848"/>
  </r>
  <r>
    <x v="1"/>
    <s v="5041 Snåsa"/>
    <x v="20"/>
    <x v="15"/>
    <n v="62"/>
    <n v="8197.4850000000006"/>
    <n v="132.2175"/>
  </r>
  <r>
    <x v="1"/>
    <s v="5041 Snåsa"/>
    <x v="20"/>
    <x v="16"/>
    <n v="61"/>
    <n v="8249.9050000000007"/>
    <n v="135.2443442622951"/>
  </r>
  <r>
    <x v="1"/>
    <s v="5041 Snåsa"/>
    <x v="20"/>
    <x v="17"/>
    <n v="60"/>
    <n v="8586.0280000000002"/>
    <n v="143.10046666666668"/>
  </r>
  <r>
    <x v="1"/>
    <s v="5041 Snåsa"/>
    <x v="20"/>
    <x v="18"/>
    <n v="59"/>
    <n v="8397.4609999999993"/>
    <n v="142.3298474576271"/>
  </r>
  <r>
    <x v="1"/>
    <s v="5041 Snåsa"/>
    <x v="20"/>
    <x v="19"/>
    <n v="53"/>
    <n v="7898.0990000000002"/>
    <n v="149.02073584905662"/>
  </r>
  <r>
    <x v="1"/>
    <s v="5041 Snåsa"/>
    <x v="20"/>
    <x v="20"/>
    <n v="48"/>
    <n v="8089.7669999999998"/>
    <n v="168.5368125"/>
  </r>
  <r>
    <x v="1"/>
    <s v="5041 Snåsa"/>
    <x v="20"/>
    <x v="21"/>
    <n v="48"/>
    <n v="8055.3959999999997"/>
    <n v="167.82075"/>
  </r>
  <r>
    <x v="1"/>
    <s v="5041 Snåsa"/>
    <x v="20"/>
    <x v="22"/>
    <n v="47"/>
    <n v="7902.7579999999998"/>
    <n v="168.14378723404255"/>
  </r>
  <r>
    <x v="1"/>
    <s v="5041 Snåsa"/>
    <x v="20"/>
    <x v="23"/>
    <n v="46"/>
    <n v="8160.1530000000002"/>
    <n v="177.39463043478261"/>
  </r>
  <r>
    <x v="1"/>
    <s v="5041 Snåsa"/>
    <x v="20"/>
    <x v="24"/>
    <n v="41"/>
    <n v="8257.3919999999998"/>
    <n v="201.39980487804877"/>
  </r>
  <r>
    <x v="1"/>
    <s v="5041 Snåsa"/>
    <x v="20"/>
    <x v="25"/>
    <n v="39"/>
    <n v="8024.1030000000001"/>
    <n v="205.74623076923078"/>
  </r>
  <r>
    <x v="1"/>
    <s v="5041 Snåsa"/>
    <x v="20"/>
    <x v="26"/>
    <n v="38"/>
    <n v="8122.6260000000002"/>
    <n v="213.7533157894737"/>
  </r>
  <r>
    <x v="2"/>
    <s v="5042 Lierne"/>
    <x v="21"/>
    <x v="0"/>
    <n v="53"/>
    <n v="3415"/>
    <n v="64.433962264150949"/>
  </r>
  <r>
    <x v="2"/>
    <s v="5042 Lierne"/>
    <x v="21"/>
    <x v="1"/>
    <n v="53"/>
    <n v="3626"/>
    <n v="68.415094339622641"/>
  </r>
  <r>
    <x v="2"/>
    <s v="5042 Lierne"/>
    <x v="21"/>
    <x v="2"/>
    <n v="52"/>
    <n v="3766.4209999999998"/>
    <n v="72.431173076923073"/>
  </r>
  <r>
    <x v="2"/>
    <s v="5042 Lierne"/>
    <x v="21"/>
    <x v="3"/>
    <n v="50"/>
    <n v="3644.4059999999999"/>
    <n v="72.888120000000001"/>
  </r>
  <r>
    <x v="2"/>
    <s v="5042 Lierne"/>
    <x v="21"/>
    <x v="4"/>
    <n v="50"/>
    <n v="3768.0079999999998"/>
    <n v="75.360159999999993"/>
  </r>
  <r>
    <x v="2"/>
    <s v="5042 Lierne"/>
    <x v="21"/>
    <x v="5"/>
    <n v="48"/>
    <n v="3798.328"/>
    <n v="79.131833333333333"/>
  </r>
  <r>
    <x v="2"/>
    <s v="5042 Lierne"/>
    <x v="21"/>
    <x v="6"/>
    <n v="45"/>
    <n v="3827.38"/>
    <n v="85.052888888888887"/>
  </r>
  <r>
    <x v="2"/>
    <s v="5042 Lierne"/>
    <x v="21"/>
    <x v="7"/>
    <n v="42"/>
    <n v="3832.8490000000002"/>
    <n v="91.25830952380953"/>
  </r>
  <r>
    <x v="2"/>
    <s v="5042 Lierne"/>
    <x v="21"/>
    <x v="8"/>
    <n v="42"/>
    <n v="4078.1950000000002"/>
    <n v="97.099880952380957"/>
  </r>
  <r>
    <x v="2"/>
    <s v="5042 Lierne"/>
    <x v="21"/>
    <x v="9"/>
    <n v="40"/>
    <n v="3922"/>
    <n v="98.05"/>
  </r>
  <r>
    <x v="2"/>
    <s v="5042 Lierne"/>
    <x v="21"/>
    <x v="10"/>
    <n v="34"/>
    <n v="4036"/>
    <n v="118.70588235294117"/>
  </r>
  <r>
    <x v="2"/>
    <s v="5042 Lierne"/>
    <x v="21"/>
    <x v="11"/>
    <n v="34"/>
    <n v="3984"/>
    <n v="117.17647058823529"/>
  </r>
  <r>
    <x v="2"/>
    <s v="5042 Lierne"/>
    <x v="21"/>
    <x v="12"/>
    <n v="31"/>
    <n v="4138"/>
    <n v="133.48387096774192"/>
  </r>
  <r>
    <x v="2"/>
    <s v="5042 Lierne"/>
    <x v="21"/>
    <x v="13"/>
    <n v="31"/>
    <n v="4260"/>
    <n v="137.41935483870967"/>
  </r>
  <r>
    <x v="2"/>
    <s v="5042 Lierne"/>
    <x v="21"/>
    <x v="14"/>
    <n v="28"/>
    <n v="4049"/>
    <n v="144.60714285714286"/>
  </r>
  <r>
    <x v="2"/>
    <s v="5042 Lierne"/>
    <x v="21"/>
    <x v="15"/>
    <n v="25"/>
    <n v="4077.9560000000001"/>
    <n v="163.11824000000001"/>
  </r>
  <r>
    <x v="2"/>
    <s v="5042 Lierne"/>
    <x v="21"/>
    <x v="16"/>
    <n v="25"/>
    <n v="3481.0369999999998"/>
    <n v="139.24148"/>
  </r>
  <r>
    <x v="2"/>
    <s v="5042 Lierne"/>
    <x v="21"/>
    <x v="17"/>
    <n v="23"/>
    <n v="3264.1010000000001"/>
    <n v="141.91743478260869"/>
  </r>
  <r>
    <x v="2"/>
    <s v="5042 Lierne"/>
    <x v="21"/>
    <x v="18"/>
    <n v="23"/>
    <n v="3326.489"/>
    <n v="144.62995652173913"/>
  </r>
  <r>
    <x v="2"/>
    <s v="5042 Lierne"/>
    <x v="21"/>
    <x v="19"/>
    <n v="21"/>
    <n v="3099.8130000000001"/>
    <n v="147.61014285714288"/>
  </r>
  <r>
    <x v="2"/>
    <s v="5042 Lierne"/>
    <x v="21"/>
    <x v="20"/>
    <n v="20"/>
    <n v="3542.3589999999999"/>
    <n v="177.11795000000001"/>
  </r>
  <r>
    <x v="2"/>
    <s v="5042 Lierne"/>
    <x v="21"/>
    <x v="21"/>
    <n v="19"/>
    <n v="3788.739"/>
    <n v="199.4073157894737"/>
  </r>
  <r>
    <x v="2"/>
    <s v="5042 Lierne"/>
    <x v="21"/>
    <x v="22"/>
    <n v="18"/>
    <n v="3909.7530000000002"/>
    <n v="217.20850000000002"/>
  </r>
  <r>
    <x v="2"/>
    <s v="5042 Lierne"/>
    <x v="21"/>
    <x v="23"/>
    <n v="17"/>
    <n v="3922.2640000000001"/>
    <n v="230.72141176470589"/>
  </r>
  <r>
    <x v="2"/>
    <s v="5042 Lierne"/>
    <x v="21"/>
    <x v="24"/>
    <n v="17"/>
    <n v="3819.4960000000001"/>
    <n v="224.67623529411765"/>
  </r>
  <r>
    <x v="2"/>
    <s v="5042 Lierne"/>
    <x v="21"/>
    <x v="25"/>
    <n v="16"/>
    <n v="3773.4670000000001"/>
    <n v="235.84168750000001"/>
  </r>
  <r>
    <x v="2"/>
    <s v="5042 Lierne"/>
    <x v="21"/>
    <x v="26"/>
    <n v="13"/>
    <n v="3495.5770000000002"/>
    <n v="268.89053846153848"/>
  </r>
  <r>
    <x v="2"/>
    <s v="5043 Røyrvik"/>
    <x v="22"/>
    <x v="0"/>
    <n v="16"/>
    <n v="739"/>
    <n v="46.1875"/>
  </r>
  <r>
    <x v="2"/>
    <s v="5043 Røyrvik"/>
    <x v="22"/>
    <x v="1"/>
    <n v="16"/>
    <n v="796"/>
    <n v="49.75"/>
  </r>
  <r>
    <x v="2"/>
    <s v="5043 Røyrvik"/>
    <x v="22"/>
    <x v="2"/>
    <n v="13"/>
    <n v="806.41300000000001"/>
    <n v="62.031769230769228"/>
  </r>
  <r>
    <x v="2"/>
    <s v="5043 Røyrvik"/>
    <x v="22"/>
    <x v="3"/>
    <n v="13"/>
    <n v="862.51599999999996"/>
    <n v="66.347384615384613"/>
  </r>
  <r>
    <x v="2"/>
    <s v="5043 Røyrvik"/>
    <x v="22"/>
    <x v="4"/>
    <n v="13"/>
    <n v="831.07100000000003"/>
    <n v="63.928538461538466"/>
  </r>
  <r>
    <x v="2"/>
    <s v="5043 Røyrvik"/>
    <x v="22"/>
    <x v="5"/>
    <n v="12"/>
    <n v="823.27599999999995"/>
    <n v="68.606333333333325"/>
  </r>
  <r>
    <x v="2"/>
    <s v="5043 Røyrvik"/>
    <x v="22"/>
    <x v="6"/>
    <n v="11"/>
    <n v="768.01599999999996"/>
    <n v="69.819636363636363"/>
  </r>
  <r>
    <x v="2"/>
    <s v="5043 Røyrvik"/>
    <x v="22"/>
    <x v="7"/>
    <n v="9"/>
    <n v="754.37099999999998"/>
    <n v="83.819000000000003"/>
  </r>
  <r>
    <x v="2"/>
    <s v="5043 Røyrvik"/>
    <x v="22"/>
    <x v="8"/>
    <n v="9"/>
    <n v="782.94299999999998"/>
    <n v="86.99366666666667"/>
  </r>
  <r>
    <x v="2"/>
    <s v="5043 Røyrvik"/>
    <x v="22"/>
    <x v="9"/>
    <n v="8"/>
    <n v="713"/>
    <n v="89.125"/>
  </r>
  <r>
    <x v="2"/>
    <s v="5043 Røyrvik"/>
    <x v="22"/>
    <x v="10"/>
    <n v="7"/>
    <n v="604"/>
    <n v="86.285714285714292"/>
  </r>
  <r>
    <x v="2"/>
    <s v="5043 Røyrvik"/>
    <x v="22"/>
    <x v="11"/>
    <n v="7"/>
    <n v="602"/>
    <n v="86"/>
  </r>
  <r>
    <x v="2"/>
    <s v="5043 Røyrvik"/>
    <x v="22"/>
    <x v="12"/>
    <n v="7"/>
    <n v="614"/>
    <n v="87.714285714285708"/>
  </r>
  <r>
    <x v="2"/>
    <s v="5043 Røyrvik"/>
    <x v="22"/>
    <x v="13"/>
    <n v="6"/>
    <n v="563"/>
    <n v="93.833333333333329"/>
  </r>
  <r>
    <x v="2"/>
    <s v="5043 Røyrvik"/>
    <x v="22"/>
    <x v="14"/>
    <n v="6"/>
    <n v="525"/>
    <n v="87.5"/>
  </r>
  <r>
    <x v="2"/>
    <s v="5043 Røyrvik"/>
    <x v="22"/>
    <x v="15"/>
    <n v="6"/>
    <n v="523.28800000000001"/>
    <n v="87.214666666666673"/>
  </r>
  <r>
    <x v="2"/>
    <s v="5043 Røyrvik"/>
    <x v="22"/>
    <x v="16"/>
    <n v="6"/>
    <n v="552.99300000000005"/>
    <n v="92.165500000000009"/>
  </r>
  <r>
    <x v="2"/>
    <s v="5043 Røyrvik"/>
    <x v="22"/>
    <x v="17"/>
    <n v="6"/>
    <n v="535.59400000000005"/>
    <n v="89.265666666666675"/>
  </r>
  <r>
    <x v="2"/>
    <s v="5043 Røyrvik"/>
    <x v="22"/>
    <x v="18"/>
    <n v="6"/>
    <n v="543.18200000000002"/>
    <n v="90.530333333333331"/>
  </r>
  <r>
    <x v="2"/>
    <s v="5043 Røyrvik"/>
    <x v="22"/>
    <x v="19"/>
    <n v="6"/>
    <n v="504.45299999999997"/>
    <n v="84.075499999999991"/>
  </r>
  <r>
    <x v="2"/>
    <s v="5043 Røyrvik"/>
    <x v="22"/>
    <x v="20"/>
    <n v="6"/>
    <n v="530.25"/>
    <n v="88.375"/>
  </r>
  <r>
    <x v="2"/>
    <s v="5043 Røyrvik"/>
    <x v="22"/>
    <x v="21"/>
    <n v="6"/>
    <n v="487.25200000000001"/>
    <n v="81.208666666666673"/>
  </r>
  <r>
    <x v="2"/>
    <s v="5043 Røyrvik"/>
    <x v="22"/>
    <x v="22"/>
    <n v="6"/>
    <n v="565.76300000000003"/>
    <n v="94.293833333333339"/>
  </r>
  <r>
    <x v="2"/>
    <s v="5043 Røyrvik"/>
    <x v="22"/>
    <x v="23"/>
    <n v="6"/>
    <n v="410.36700000000002"/>
    <n v="68.394500000000008"/>
  </r>
  <r>
    <x v="2"/>
    <s v="5043 Røyrvik"/>
    <x v="22"/>
    <x v="24"/>
    <n v="4"/>
    <n v="398.339"/>
    <n v="99.58475"/>
  </r>
  <r>
    <x v="2"/>
    <s v="5043 Røyrvik"/>
    <x v="22"/>
    <x v="25"/>
    <n v="3"/>
    <n v="371.00200000000001"/>
    <n v="123.66733333333333"/>
  </r>
  <r>
    <x v="2"/>
    <s v="5043 Røyrvik"/>
    <x v="22"/>
    <x v="26"/>
    <n v="2"/>
    <n v="287.245"/>
    <n v="143.6225"/>
  </r>
  <r>
    <x v="2"/>
    <s v="5044 Namskogan"/>
    <x v="23"/>
    <x v="0"/>
    <n v="24"/>
    <n v="1658"/>
    <n v="69.083333333333329"/>
  </r>
  <r>
    <x v="2"/>
    <s v="5044 Namskogan"/>
    <x v="23"/>
    <x v="1"/>
    <n v="24"/>
    <n v="1626"/>
    <n v="67.75"/>
  </r>
  <r>
    <x v="2"/>
    <s v="5044 Namskogan"/>
    <x v="23"/>
    <x v="2"/>
    <n v="21"/>
    <n v="1616.143"/>
    <n v="76.959190476190471"/>
  </r>
  <r>
    <x v="2"/>
    <s v="5044 Namskogan"/>
    <x v="23"/>
    <x v="3"/>
    <n v="21"/>
    <n v="1573.191"/>
    <n v="74.91385714285714"/>
  </r>
  <r>
    <x v="2"/>
    <s v="5044 Namskogan"/>
    <x v="23"/>
    <x v="4"/>
    <n v="20"/>
    <n v="1627.9690000000001"/>
    <n v="81.398449999999997"/>
  </r>
  <r>
    <x v="2"/>
    <s v="5044 Namskogan"/>
    <x v="23"/>
    <x v="5"/>
    <n v="19"/>
    <n v="1516.8810000000001"/>
    <n v="79.835842105263168"/>
  </r>
  <r>
    <x v="2"/>
    <s v="5044 Namskogan"/>
    <x v="23"/>
    <x v="6"/>
    <n v="15"/>
    <n v="1356.7570000000001"/>
    <n v="90.450466666666671"/>
  </r>
  <r>
    <x v="2"/>
    <s v="5044 Namskogan"/>
    <x v="23"/>
    <x v="7"/>
    <n v="13"/>
    <n v="1343.569"/>
    <n v="103.35146153846154"/>
  </r>
  <r>
    <x v="2"/>
    <s v="5044 Namskogan"/>
    <x v="23"/>
    <x v="8"/>
    <n v="12"/>
    <n v="1391.9570000000001"/>
    <n v="115.99641666666668"/>
  </r>
  <r>
    <x v="2"/>
    <s v="5044 Namskogan"/>
    <x v="23"/>
    <x v="9"/>
    <n v="12"/>
    <n v="1400"/>
    <n v="116.66666666666667"/>
  </r>
  <r>
    <x v="2"/>
    <s v="5044 Namskogan"/>
    <x v="23"/>
    <x v="10"/>
    <n v="12"/>
    <n v="1439"/>
    <n v="119.91666666666667"/>
  </r>
  <r>
    <x v="2"/>
    <s v="5044 Namskogan"/>
    <x v="23"/>
    <x v="11"/>
    <n v="12"/>
    <n v="1446"/>
    <n v="120.5"/>
  </r>
  <r>
    <x v="2"/>
    <s v="5044 Namskogan"/>
    <x v="23"/>
    <x v="12"/>
    <n v="12"/>
    <n v="1347"/>
    <n v="112.25"/>
  </r>
  <r>
    <x v="2"/>
    <s v="5044 Namskogan"/>
    <x v="23"/>
    <x v="13"/>
    <n v="10"/>
    <n v="1334"/>
    <n v="133.4"/>
  </r>
  <r>
    <x v="2"/>
    <s v="5044 Namskogan"/>
    <x v="23"/>
    <x v="14"/>
    <n v="10"/>
    <n v="1339"/>
    <n v="133.9"/>
  </r>
  <r>
    <x v="2"/>
    <s v="5044 Namskogan"/>
    <x v="23"/>
    <x v="15"/>
    <n v="10"/>
    <n v="1371.44"/>
    <n v="137.14400000000001"/>
  </r>
  <r>
    <x v="2"/>
    <s v="5044 Namskogan"/>
    <x v="23"/>
    <x v="16"/>
    <n v="10"/>
    <n v="1432.4559999999999"/>
    <n v="143.2456"/>
  </r>
  <r>
    <x v="2"/>
    <s v="5044 Namskogan"/>
    <x v="23"/>
    <x v="17"/>
    <n v="9"/>
    <n v="1446.0329999999999"/>
    <n v="160.67033333333333"/>
  </r>
  <r>
    <x v="2"/>
    <s v="5044 Namskogan"/>
    <x v="23"/>
    <x v="18"/>
    <n v="10"/>
    <n v="1577.3620000000001"/>
    <n v="157.7362"/>
  </r>
  <r>
    <x v="2"/>
    <s v="5044 Namskogan"/>
    <x v="23"/>
    <x v="19"/>
    <n v="9"/>
    <n v="1585.44"/>
    <n v="176.16"/>
  </r>
  <r>
    <x v="2"/>
    <s v="5044 Namskogan"/>
    <x v="23"/>
    <x v="20"/>
    <n v="9"/>
    <n v="1671.626"/>
    <n v="185.73622222222221"/>
  </r>
  <r>
    <x v="2"/>
    <s v="5044 Namskogan"/>
    <x v="23"/>
    <x v="21"/>
    <n v="9"/>
    <n v="1797.222"/>
    <n v="199.69133333333332"/>
  </r>
  <r>
    <x v="2"/>
    <s v="5044 Namskogan"/>
    <x v="23"/>
    <x v="22"/>
    <n v="8"/>
    <n v="1793.2950000000001"/>
    <n v="224.16187500000001"/>
  </r>
  <r>
    <x v="2"/>
    <s v="5044 Namskogan"/>
    <x v="23"/>
    <x v="23"/>
    <n v="9"/>
    <n v="1729.116"/>
    <n v="192.124"/>
  </r>
  <r>
    <x v="2"/>
    <s v="5044 Namskogan"/>
    <x v="23"/>
    <x v="24"/>
    <n v="8"/>
    <n v="1890.6780000000001"/>
    <n v="236.33475000000001"/>
  </r>
  <r>
    <x v="2"/>
    <s v="5044 Namskogan"/>
    <x v="23"/>
    <x v="25"/>
    <n v="8"/>
    <n v="1950.8889999999999"/>
    <n v="243.86112499999999"/>
  </r>
  <r>
    <x v="2"/>
    <s v="5044 Namskogan"/>
    <x v="23"/>
    <x v="26"/>
    <n v="8"/>
    <n v="2053.6080000000002"/>
    <n v="256.70100000000002"/>
  </r>
  <r>
    <x v="2"/>
    <s v="5045 Grong"/>
    <x v="24"/>
    <x v="0"/>
    <n v="53"/>
    <n v="4383"/>
    <n v="82.698113207547166"/>
  </r>
  <r>
    <x v="2"/>
    <s v="5045 Grong"/>
    <x v="24"/>
    <x v="1"/>
    <n v="53"/>
    <n v="4297"/>
    <n v="81.075471698113205"/>
  </r>
  <r>
    <x v="2"/>
    <s v="5045 Grong"/>
    <x v="24"/>
    <x v="2"/>
    <n v="53"/>
    <n v="4369.7420000000002"/>
    <n v="82.447962264150945"/>
  </r>
  <r>
    <x v="2"/>
    <s v="5045 Grong"/>
    <x v="24"/>
    <x v="3"/>
    <n v="53"/>
    <n v="4389.2619999999997"/>
    <n v="82.816264150943397"/>
  </r>
  <r>
    <x v="2"/>
    <s v="5045 Grong"/>
    <x v="24"/>
    <x v="4"/>
    <n v="52"/>
    <n v="4409.0079999999998"/>
    <n v="84.788615384615383"/>
  </r>
  <r>
    <x v="2"/>
    <s v="5045 Grong"/>
    <x v="24"/>
    <x v="5"/>
    <n v="51"/>
    <n v="4142.3059999999996"/>
    <n v="81.221686274509793"/>
  </r>
  <r>
    <x v="2"/>
    <s v="5045 Grong"/>
    <x v="24"/>
    <x v="6"/>
    <n v="47"/>
    <n v="4089.5279999999998"/>
    <n v="87.011234042553184"/>
  </r>
  <r>
    <x v="2"/>
    <s v="5045 Grong"/>
    <x v="24"/>
    <x v="7"/>
    <n v="46"/>
    <n v="4309.9690000000001"/>
    <n v="93.694978260869561"/>
  </r>
  <r>
    <x v="2"/>
    <s v="5045 Grong"/>
    <x v="24"/>
    <x v="8"/>
    <n v="47"/>
    <n v="4486.1019999999999"/>
    <n v="95.448978723404252"/>
  </r>
  <r>
    <x v="2"/>
    <s v="5045 Grong"/>
    <x v="24"/>
    <x v="9"/>
    <n v="43"/>
    <n v="4271"/>
    <n v="99.325581395348834"/>
  </r>
  <r>
    <x v="2"/>
    <s v="5045 Grong"/>
    <x v="24"/>
    <x v="10"/>
    <n v="37"/>
    <n v="4244"/>
    <n v="114.70270270270271"/>
  </r>
  <r>
    <x v="2"/>
    <s v="5045 Grong"/>
    <x v="24"/>
    <x v="11"/>
    <n v="33"/>
    <n v="4074"/>
    <n v="123.45454545454545"/>
  </r>
  <r>
    <x v="2"/>
    <s v="5045 Grong"/>
    <x v="24"/>
    <x v="12"/>
    <n v="33"/>
    <n v="4433"/>
    <n v="134.33333333333334"/>
  </r>
  <r>
    <x v="2"/>
    <s v="5045 Grong"/>
    <x v="24"/>
    <x v="13"/>
    <n v="33"/>
    <n v="4382"/>
    <n v="132.78787878787878"/>
  </r>
  <r>
    <x v="2"/>
    <s v="5045 Grong"/>
    <x v="24"/>
    <x v="14"/>
    <n v="31"/>
    <n v="4388"/>
    <n v="141.54838709677421"/>
  </r>
  <r>
    <x v="2"/>
    <s v="5045 Grong"/>
    <x v="24"/>
    <x v="15"/>
    <n v="29"/>
    <n v="4532.5739999999996"/>
    <n v="156.29565517241377"/>
  </r>
  <r>
    <x v="2"/>
    <s v="5045 Grong"/>
    <x v="24"/>
    <x v="16"/>
    <n v="31"/>
    <n v="4610.5680000000002"/>
    <n v="148.72800000000001"/>
  </r>
  <r>
    <x v="2"/>
    <s v="5045 Grong"/>
    <x v="24"/>
    <x v="17"/>
    <n v="26"/>
    <n v="5136.8130000000001"/>
    <n v="197.56973076923077"/>
  </r>
  <r>
    <x v="2"/>
    <s v="5045 Grong"/>
    <x v="24"/>
    <x v="18"/>
    <n v="23"/>
    <n v="5376.2929999999997"/>
    <n v="233.75186956521739"/>
  </r>
  <r>
    <x v="2"/>
    <s v="5045 Grong"/>
    <x v="24"/>
    <x v="19"/>
    <n v="22"/>
    <n v="5600.5950000000003"/>
    <n v="254.57250000000002"/>
  </r>
  <r>
    <x v="2"/>
    <s v="5045 Grong"/>
    <x v="24"/>
    <x v="20"/>
    <n v="20"/>
    <n v="5801.4250000000002"/>
    <n v="290.07125000000002"/>
  </r>
  <r>
    <x v="2"/>
    <s v="5045 Grong"/>
    <x v="24"/>
    <x v="21"/>
    <n v="18"/>
    <n v="5544.7619999999997"/>
    <n v="308.04233333333332"/>
  </r>
  <r>
    <x v="2"/>
    <s v="5045 Grong"/>
    <x v="24"/>
    <x v="22"/>
    <n v="17"/>
    <n v="5557.3029999999999"/>
    <n v="326.90017647058824"/>
  </r>
  <r>
    <x v="2"/>
    <s v="5045 Grong"/>
    <x v="24"/>
    <x v="23"/>
    <n v="17"/>
    <n v="5778.6459999999997"/>
    <n v="339.92035294117647"/>
  </r>
  <r>
    <x v="2"/>
    <s v="5045 Grong"/>
    <x v="24"/>
    <x v="24"/>
    <n v="17"/>
    <n v="5838.9080000000004"/>
    <n v="343.46517647058823"/>
  </r>
  <r>
    <x v="2"/>
    <s v="5045 Grong"/>
    <x v="24"/>
    <x v="25"/>
    <n v="17"/>
    <n v="5949.7790000000005"/>
    <n v="349.98700000000002"/>
  </r>
  <r>
    <x v="2"/>
    <s v="5045 Grong"/>
    <x v="24"/>
    <x v="26"/>
    <n v="17"/>
    <n v="6250.4620000000004"/>
    <n v="367.67423529411769"/>
  </r>
  <r>
    <x v="2"/>
    <s v="5046 Høylandet"/>
    <x v="25"/>
    <x v="0"/>
    <n v="73"/>
    <n v="5837"/>
    <n v="79.958904109589042"/>
  </r>
  <r>
    <x v="2"/>
    <s v="5046 Høylandet"/>
    <x v="25"/>
    <x v="1"/>
    <n v="73"/>
    <n v="5619"/>
    <n v="76.972602739726028"/>
  </r>
  <r>
    <x v="2"/>
    <s v="5046 Høylandet"/>
    <x v="25"/>
    <x v="2"/>
    <n v="73"/>
    <n v="5761.0829999999996"/>
    <n v="78.918945205479446"/>
  </r>
  <r>
    <x v="2"/>
    <s v="5046 Høylandet"/>
    <x v="25"/>
    <x v="3"/>
    <n v="72"/>
    <n v="5715.2529999999997"/>
    <n v="79.378513888888889"/>
  </r>
  <r>
    <x v="2"/>
    <s v="5046 Høylandet"/>
    <x v="25"/>
    <x v="4"/>
    <n v="69"/>
    <n v="5632.22"/>
    <n v="81.626376811594213"/>
  </r>
  <r>
    <x v="2"/>
    <s v="5046 Høylandet"/>
    <x v="25"/>
    <x v="5"/>
    <n v="68"/>
    <n v="5706.9089999999997"/>
    <n v="83.925132352941176"/>
  </r>
  <r>
    <x v="2"/>
    <s v="5046 Høylandet"/>
    <x v="25"/>
    <x v="6"/>
    <n v="64"/>
    <n v="5455.1890000000003"/>
    <n v="85.237328125000005"/>
  </r>
  <r>
    <x v="2"/>
    <s v="5046 Høylandet"/>
    <x v="25"/>
    <x v="7"/>
    <n v="60"/>
    <n v="5296.6819999999998"/>
    <n v="88.278033333333326"/>
  </r>
  <r>
    <x v="2"/>
    <s v="5046 Høylandet"/>
    <x v="25"/>
    <x v="8"/>
    <n v="58"/>
    <n v="5490.4830000000002"/>
    <n v="94.663499999999999"/>
  </r>
  <r>
    <x v="2"/>
    <s v="5046 Høylandet"/>
    <x v="25"/>
    <x v="9"/>
    <n v="55"/>
    <n v="5463"/>
    <n v="99.327272727272728"/>
  </r>
  <r>
    <x v="2"/>
    <s v="5046 Høylandet"/>
    <x v="25"/>
    <x v="10"/>
    <n v="52"/>
    <n v="5506"/>
    <n v="105.88461538461539"/>
  </r>
  <r>
    <x v="2"/>
    <s v="5046 Høylandet"/>
    <x v="25"/>
    <x v="11"/>
    <n v="51"/>
    <n v="5584"/>
    <n v="109.49019607843137"/>
  </r>
  <r>
    <x v="2"/>
    <s v="5046 Høylandet"/>
    <x v="25"/>
    <x v="12"/>
    <n v="47"/>
    <n v="5786"/>
    <n v="123.1063829787234"/>
  </r>
  <r>
    <x v="2"/>
    <s v="5046 Høylandet"/>
    <x v="25"/>
    <x v="13"/>
    <n v="44"/>
    <n v="5683"/>
    <n v="129.15909090909091"/>
  </r>
  <r>
    <x v="2"/>
    <s v="5046 Høylandet"/>
    <x v="25"/>
    <x v="14"/>
    <n v="43"/>
    <n v="5619"/>
    <n v="130.67441860465115"/>
  </r>
  <r>
    <x v="2"/>
    <s v="5046 Høylandet"/>
    <x v="25"/>
    <x v="15"/>
    <n v="41"/>
    <n v="5841.7259999999997"/>
    <n v="142.48112195121951"/>
  </r>
  <r>
    <x v="2"/>
    <s v="5046 Høylandet"/>
    <x v="25"/>
    <x v="16"/>
    <n v="40"/>
    <n v="5779.2359999999999"/>
    <n v="144.48089999999999"/>
  </r>
  <r>
    <x v="2"/>
    <s v="5046 Høylandet"/>
    <x v="25"/>
    <x v="17"/>
    <n v="40"/>
    <n v="5789.99"/>
    <n v="144.74975000000001"/>
  </r>
  <r>
    <x v="2"/>
    <s v="5046 Høylandet"/>
    <x v="25"/>
    <x v="18"/>
    <n v="38"/>
    <n v="5621.5659999999998"/>
    <n v="147.93594736842104"/>
  </r>
  <r>
    <x v="2"/>
    <s v="5046 Høylandet"/>
    <x v="25"/>
    <x v="19"/>
    <n v="36"/>
    <n v="5603.9080000000004"/>
    <n v="155.66411111111111"/>
  </r>
  <r>
    <x v="2"/>
    <s v="5046 Høylandet"/>
    <x v="25"/>
    <x v="20"/>
    <n v="32"/>
    <n v="5613.375"/>
    <n v="175.41796875"/>
  </r>
  <r>
    <x v="2"/>
    <s v="5046 Høylandet"/>
    <x v="25"/>
    <x v="21"/>
    <n v="34"/>
    <n v="5597.64"/>
    <n v="164.63647058823531"/>
  </r>
  <r>
    <x v="2"/>
    <s v="5046 Høylandet"/>
    <x v="25"/>
    <x v="22"/>
    <n v="33"/>
    <n v="5269.6549999999997"/>
    <n v="159.68651515151515"/>
  </r>
  <r>
    <x v="2"/>
    <s v="5046 Høylandet"/>
    <x v="25"/>
    <x v="23"/>
    <n v="32"/>
    <n v="5401.7640000000001"/>
    <n v="168.805125"/>
  </r>
  <r>
    <x v="2"/>
    <s v="5046 Høylandet"/>
    <x v="25"/>
    <x v="24"/>
    <n v="30"/>
    <n v="5412.44"/>
    <n v="180.41466666666665"/>
  </r>
  <r>
    <x v="2"/>
    <s v="5046 Høylandet"/>
    <x v="25"/>
    <x v="25"/>
    <n v="28"/>
    <n v="5510.299"/>
    <n v="196.79639285714285"/>
  </r>
  <r>
    <x v="2"/>
    <s v="5046 Høylandet"/>
    <x v="25"/>
    <x v="26"/>
    <n v="24"/>
    <n v="5523.7780000000002"/>
    <n v="230.15741666666668"/>
  </r>
  <r>
    <x v="2"/>
    <s v="5047 Overhalla"/>
    <x v="26"/>
    <x v="0"/>
    <n v="93"/>
    <n v="8908"/>
    <n v="95.784946236559136"/>
  </r>
  <r>
    <x v="2"/>
    <s v="5047 Overhalla"/>
    <x v="26"/>
    <x v="1"/>
    <n v="93"/>
    <n v="8705"/>
    <n v="93.602150537634415"/>
  </r>
  <r>
    <x v="2"/>
    <s v="5047 Overhalla"/>
    <x v="26"/>
    <x v="2"/>
    <n v="93"/>
    <n v="8882.5280000000002"/>
    <n v="95.511053763440856"/>
  </r>
  <r>
    <x v="2"/>
    <s v="5047 Overhalla"/>
    <x v="26"/>
    <x v="3"/>
    <n v="92"/>
    <n v="8929.0059999999994"/>
    <n v="97.054413043478249"/>
  </r>
  <r>
    <x v="2"/>
    <s v="5047 Overhalla"/>
    <x v="26"/>
    <x v="4"/>
    <n v="91"/>
    <n v="8893.7980000000007"/>
    <n v="97.734043956043962"/>
  </r>
  <r>
    <x v="2"/>
    <s v="5047 Overhalla"/>
    <x v="26"/>
    <x v="5"/>
    <n v="89"/>
    <n v="8583.3860000000004"/>
    <n v="96.442539325842702"/>
  </r>
  <r>
    <x v="2"/>
    <s v="5047 Overhalla"/>
    <x v="26"/>
    <x v="6"/>
    <n v="84"/>
    <n v="8563.0609999999997"/>
    <n v="101.94120238095238"/>
  </r>
  <r>
    <x v="2"/>
    <s v="5047 Overhalla"/>
    <x v="26"/>
    <x v="7"/>
    <n v="80"/>
    <n v="8679.23"/>
    <n v="108.490375"/>
  </r>
  <r>
    <x v="2"/>
    <s v="5047 Overhalla"/>
    <x v="26"/>
    <x v="8"/>
    <n v="75"/>
    <n v="9030.1959999999999"/>
    <n v="120.40261333333333"/>
  </r>
  <r>
    <x v="2"/>
    <s v="5047 Overhalla"/>
    <x v="26"/>
    <x v="9"/>
    <n v="72"/>
    <n v="8818"/>
    <n v="122.47222222222223"/>
  </r>
  <r>
    <x v="2"/>
    <s v="5047 Overhalla"/>
    <x v="26"/>
    <x v="10"/>
    <n v="70"/>
    <n v="8732"/>
    <n v="124.74285714285715"/>
  </r>
  <r>
    <x v="2"/>
    <s v="5047 Overhalla"/>
    <x v="26"/>
    <x v="11"/>
    <n v="68"/>
    <n v="8886"/>
    <n v="130.6764705882353"/>
  </r>
  <r>
    <x v="2"/>
    <s v="5047 Overhalla"/>
    <x v="26"/>
    <x v="12"/>
    <n v="63"/>
    <n v="9603"/>
    <n v="152.42857142857142"/>
  </r>
  <r>
    <x v="2"/>
    <s v="5047 Overhalla"/>
    <x v="26"/>
    <x v="13"/>
    <n v="63"/>
    <n v="9721"/>
    <n v="154.30158730158729"/>
  </r>
  <r>
    <x v="2"/>
    <s v="5047 Overhalla"/>
    <x v="26"/>
    <x v="14"/>
    <n v="61"/>
    <n v="9810"/>
    <n v="160.81967213114754"/>
  </r>
  <r>
    <x v="2"/>
    <s v="5047 Overhalla"/>
    <x v="26"/>
    <x v="15"/>
    <n v="60"/>
    <n v="10304.589"/>
    <n v="171.74314999999999"/>
  </r>
  <r>
    <x v="2"/>
    <s v="5047 Overhalla"/>
    <x v="26"/>
    <x v="16"/>
    <n v="60"/>
    <n v="10139.902"/>
    <n v="168.99836666666667"/>
  </r>
  <r>
    <x v="2"/>
    <s v="5047 Overhalla"/>
    <x v="26"/>
    <x v="17"/>
    <n v="58"/>
    <n v="10781.986000000001"/>
    <n v="185.89631034482761"/>
  </r>
  <r>
    <x v="2"/>
    <s v="5047 Overhalla"/>
    <x v="26"/>
    <x v="18"/>
    <n v="57"/>
    <n v="11027.831"/>
    <n v="193.47071929824563"/>
  </r>
  <r>
    <x v="2"/>
    <s v="5047 Overhalla"/>
    <x v="26"/>
    <x v="19"/>
    <n v="56"/>
    <n v="10892.964"/>
    <n v="194.51721428571429"/>
  </r>
  <r>
    <x v="2"/>
    <s v="5047 Overhalla"/>
    <x v="26"/>
    <x v="20"/>
    <n v="53"/>
    <n v="11385.965"/>
    <n v="214.8295283018868"/>
  </r>
  <r>
    <x v="2"/>
    <s v="5047 Overhalla"/>
    <x v="26"/>
    <x v="21"/>
    <n v="52"/>
    <n v="11028.538"/>
    <n v="212.08726923076924"/>
  </r>
  <r>
    <x v="2"/>
    <s v="5047 Overhalla"/>
    <x v="26"/>
    <x v="22"/>
    <n v="50"/>
    <n v="10523.075999999999"/>
    <n v="210.46151999999998"/>
  </r>
  <r>
    <x v="2"/>
    <s v="5047 Overhalla"/>
    <x v="26"/>
    <x v="23"/>
    <n v="48"/>
    <n v="10562.953"/>
    <n v="220.06152083333333"/>
  </r>
  <r>
    <x v="2"/>
    <s v="5047 Overhalla"/>
    <x v="26"/>
    <x v="24"/>
    <n v="47"/>
    <n v="10618.043"/>
    <n v="225.9158085106383"/>
  </r>
  <r>
    <x v="2"/>
    <s v="5047 Overhalla"/>
    <x v="26"/>
    <x v="25"/>
    <n v="45"/>
    <n v="10950.343000000001"/>
    <n v="243.34095555555558"/>
  </r>
  <r>
    <x v="2"/>
    <s v="5047 Overhalla"/>
    <x v="26"/>
    <x v="26"/>
    <n v="42"/>
    <n v="10938.125"/>
    <n v="260.43154761904759"/>
  </r>
  <r>
    <x v="2"/>
    <s v="5049 Flatanger"/>
    <x v="27"/>
    <x v="0"/>
    <n v="47"/>
    <n v="3036"/>
    <n v="64.59574468085107"/>
  </r>
  <r>
    <x v="2"/>
    <s v="5049 Flatanger"/>
    <x v="27"/>
    <x v="1"/>
    <n v="46"/>
    <n v="2984"/>
    <n v="64.869565217391298"/>
  </r>
  <r>
    <x v="2"/>
    <s v="5049 Flatanger"/>
    <x v="27"/>
    <x v="2"/>
    <n v="46"/>
    <n v="2996.402"/>
    <n v="65.139173913043479"/>
  </r>
  <r>
    <x v="2"/>
    <s v="5049 Flatanger"/>
    <x v="27"/>
    <x v="3"/>
    <n v="44"/>
    <n v="2983.03"/>
    <n v="67.796136363636364"/>
  </r>
  <r>
    <x v="2"/>
    <s v="5049 Flatanger"/>
    <x v="27"/>
    <x v="4"/>
    <n v="45"/>
    <n v="2990.732"/>
    <n v="66.46071111111111"/>
  </r>
  <r>
    <x v="2"/>
    <s v="5049 Flatanger"/>
    <x v="27"/>
    <x v="5"/>
    <n v="44"/>
    <n v="2982.84"/>
    <n v="67.791818181818186"/>
  </r>
  <r>
    <x v="2"/>
    <s v="5049 Flatanger"/>
    <x v="27"/>
    <x v="6"/>
    <n v="41"/>
    <n v="2920.26"/>
    <n v="71.225853658536593"/>
  </r>
  <r>
    <x v="2"/>
    <s v="5049 Flatanger"/>
    <x v="27"/>
    <x v="7"/>
    <n v="39"/>
    <n v="2864.0540000000001"/>
    <n v="73.437282051282054"/>
  </r>
  <r>
    <x v="2"/>
    <s v="5049 Flatanger"/>
    <x v="27"/>
    <x v="8"/>
    <n v="37"/>
    <n v="2687.7359999999999"/>
    <n v="72.641513513513516"/>
  </r>
  <r>
    <x v="2"/>
    <s v="5049 Flatanger"/>
    <x v="27"/>
    <x v="9"/>
    <n v="35"/>
    <n v="2608"/>
    <n v="74.51428571428572"/>
  </r>
  <r>
    <x v="2"/>
    <s v="5049 Flatanger"/>
    <x v="27"/>
    <x v="10"/>
    <n v="32"/>
    <n v="2528"/>
    <n v="79"/>
  </r>
  <r>
    <x v="2"/>
    <s v="5049 Flatanger"/>
    <x v="27"/>
    <x v="11"/>
    <n v="26"/>
    <n v="2404"/>
    <n v="92.461538461538467"/>
  </r>
  <r>
    <x v="2"/>
    <s v="5049 Flatanger"/>
    <x v="27"/>
    <x v="12"/>
    <n v="22"/>
    <n v="2158"/>
    <n v="98.090909090909093"/>
  </r>
  <r>
    <x v="2"/>
    <s v="5049 Flatanger"/>
    <x v="27"/>
    <x v="13"/>
    <n v="19"/>
    <n v="1944"/>
    <n v="102.31578947368421"/>
  </r>
  <r>
    <x v="2"/>
    <s v="5049 Flatanger"/>
    <x v="27"/>
    <x v="14"/>
    <n v="16"/>
    <n v="1974"/>
    <n v="123.375"/>
  </r>
  <r>
    <x v="2"/>
    <s v="5049 Flatanger"/>
    <x v="27"/>
    <x v="15"/>
    <n v="14"/>
    <n v="2133.5819999999999"/>
    <n v="152.39871428571428"/>
  </r>
  <r>
    <x v="2"/>
    <s v="5049 Flatanger"/>
    <x v="27"/>
    <x v="16"/>
    <n v="15"/>
    <n v="2146.2579999999998"/>
    <n v="143.08386666666667"/>
  </r>
  <r>
    <x v="2"/>
    <s v="5049 Flatanger"/>
    <x v="27"/>
    <x v="17"/>
    <n v="14"/>
    <n v="2326.931"/>
    <n v="166.20935714285716"/>
  </r>
  <r>
    <x v="2"/>
    <s v="5049 Flatanger"/>
    <x v="27"/>
    <x v="18"/>
    <n v="12"/>
    <n v="2223.4740000000002"/>
    <n v="185.2895"/>
  </r>
  <r>
    <x v="2"/>
    <s v="5049 Flatanger"/>
    <x v="27"/>
    <x v="19"/>
    <n v="11"/>
    <n v="2265.9470000000001"/>
    <n v="205.99518181818183"/>
  </r>
  <r>
    <x v="2"/>
    <s v="5049 Flatanger"/>
    <x v="27"/>
    <x v="20"/>
    <n v="11"/>
    <n v="2131.009"/>
    <n v="193.72809090909092"/>
  </r>
  <r>
    <x v="2"/>
    <s v="5049 Flatanger"/>
    <x v="27"/>
    <x v="21"/>
    <n v="9"/>
    <n v="1955.259"/>
    <n v="217.251"/>
  </r>
  <r>
    <x v="2"/>
    <s v="5049 Flatanger"/>
    <x v="27"/>
    <x v="22"/>
    <n v="8"/>
    <n v="1925.424"/>
    <n v="240.678"/>
  </r>
  <r>
    <x v="2"/>
    <s v="5049 Flatanger"/>
    <x v="27"/>
    <x v="23"/>
    <n v="8"/>
    <n v="1916.7070000000001"/>
    <n v="239.58837500000001"/>
  </r>
  <r>
    <x v="2"/>
    <s v="5049 Flatanger"/>
    <x v="27"/>
    <x v="24"/>
    <n v="8"/>
    <n v="1883.184"/>
    <n v="235.398"/>
  </r>
  <r>
    <x v="2"/>
    <s v="5049 Flatanger"/>
    <x v="27"/>
    <x v="25"/>
    <n v="7"/>
    <n v="1675.8430000000001"/>
    <n v="239.40614285714287"/>
  </r>
  <r>
    <x v="2"/>
    <s v="5049 Flatanger"/>
    <x v="27"/>
    <x v="26"/>
    <n v="6"/>
    <n v="1822.68"/>
    <n v="303.78000000000003"/>
  </r>
  <r>
    <x v="2"/>
    <s v="5052 Leka"/>
    <x v="28"/>
    <x v="0"/>
    <n v="57"/>
    <n v="3392"/>
    <n v="59.508771929824562"/>
  </r>
  <r>
    <x v="2"/>
    <s v="5052 Leka"/>
    <x v="28"/>
    <x v="1"/>
    <n v="56"/>
    <n v="3417"/>
    <n v="61.017857142857146"/>
  </r>
  <r>
    <x v="2"/>
    <s v="5052 Leka"/>
    <x v="28"/>
    <x v="2"/>
    <n v="56"/>
    <n v="3493.4769999999999"/>
    <n v="62.383517857142856"/>
  </r>
  <r>
    <x v="2"/>
    <s v="5052 Leka"/>
    <x v="28"/>
    <x v="3"/>
    <n v="55"/>
    <n v="3467.41"/>
    <n v="63.043818181818182"/>
  </r>
  <r>
    <x v="2"/>
    <s v="5052 Leka"/>
    <x v="28"/>
    <x v="4"/>
    <n v="53"/>
    <n v="3459.3009999999999"/>
    <n v="65.269830188679251"/>
  </r>
  <r>
    <x v="2"/>
    <s v="5052 Leka"/>
    <x v="28"/>
    <x v="5"/>
    <n v="51"/>
    <n v="3175.0320000000002"/>
    <n v="62.255529411764712"/>
  </r>
  <r>
    <x v="2"/>
    <s v="5052 Leka"/>
    <x v="28"/>
    <x v="6"/>
    <n v="45"/>
    <n v="3097.5859999999998"/>
    <n v="68.835244444444442"/>
  </r>
  <r>
    <x v="2"/>
    <s v="5052 Leka"/>
    <x v="28"/>
    <x v="7"/>
    <n v="44"/>
    <n v="3186.95"/>
    <n v="72.43068181818181"/>
  </r>
  <r>
    <x v="2"/>
    <s v="5052 Leka"/>
    <x v="28"/>
    <x v="8"/>
    <n v="40"/>
    <n v="3385.2040000000002"/>
    <n v="84.630099999999999"/>
  </r>
  <r>
    <x v="2"/>
    <s v="5052 Leka"/>
    <x v="28"/>
    <x v="9"/>
    <n v="39"/>
    <n v="3387"/>
    <n v="86.84615384615384"/>
  </r>
  <r>
    <x v="2"/>
    <s v="5052 Leka"/>
    <x v="28"/>
    <x v="10"/>
    <n v="38"/>
    <n v="3230"/>
    <n v="85"/>
  </r>
  <r>
    <x v="2"/>
    <s v="5052 Leka"/>
    <x v="28"/>
    <x v="11"/>
    <n v="34"/>
    <n v="3302"/>
    <n v="97.117647058823536"/>
  </r>
  <r>
    <x v="2"/>
    <s v="5052 Leka"/>
    <x v="28"/>
    <x v="12"/>
    <n v="33"/>
    <n v="3485"/>
    <n v="105.60606060606061"/>
  </r>
  <r>
    <x v="2"/>
    <s v="5052 Leka"/>
    <x v="28"/>
    <x v="13"/>
    <n v="33"/>
    <n v="3530"/>
    <n v="106.96969696969697"/>
  </r>
  <r>
    <x v="2"/>
    <s v="5052 Leka"/>
    <x v="28"/>
    <x v="14"/>
    <n v="31"/>
    <n v="3668"/>
    <n v="118.3225806451613"/>
  </r>
  <r>
    <x v="2"/>
    <s v="5052 Leka"/>
    <x v="28"/>
    <x v="15"/>
    <n v="31"/>
    <n v="3613.616"/>
    <n v="116.56825806451613"/>
  </r>
  <r>
    <x v="2"/>
    <s v="5052 Leka"/>
    <x v="28"/>
    <x v="16"/>
    <n v="30"/>
    <n v="3675.3339999999998"/>
    <n v="122.51113333333333"/>
  </r>
  <r>
    <x v="2"/>
    <s v="5052 Leka"/>
    <x v="28"/>
    <x v="17"/>
    <n v="29"/>
    <n v="3916.66"/>
    <n v="135.05724137931034"/>
  </r>
  <r>
    <x v="2"/>
    <s v="5052 Leka"/>
    <x v="28"/>
    <x v="18"/>
    <n v="30"/>
    <n v="3844.6"/>
    <n v="128.15333333333334"/>
  </r>
  <r>
    <x v="2"/>
    <s v="5052 Leka"/>
    <x v="28"/>
    <x v="19"/>
    <n v="28"/>
    <n v="3780.2959999999998"/>
    <n v="135.01057142857141"/>
  </r>
  <r>
    <x v="2"/>
    <s v="5052 Leka"/>
    <x v="28"/>
    <x v="20"/>
    <n v="26"/>
    <n v="3746.7240000000002"/>
    <n v="144.10476923076925"/>
  </r>
  <r>
    <x v="2"/>
    <s v="5052 Leka"/>
    <x v="28"/>
    <x v="21"/>
    <n v="25"/>
    <n v="3453.7489999999998"/>
    <n v="138.14995999999999"/>
  </r>
  <r>
    <x v="2"/>
    <s v="5052 Leka"/>
    <x v="28"/>
    <x v="22"/>
    <n v="23"/>
    <n v="3133.3150000000001"/>
    <n v="136.23108695652175"/>
  </r>
  <r>
    <x v="2"/>
    <s v="5052 Leka"/>
    <x v="28"/>
    <x v="23"/>
    <n v="21"/>
    <n v="3279.6570000000002"/>
    <n v="156.17414285714287"/>
  </r>
  <r>
    <x v="2"/>
    <s v="5052 Leka"/>
    <x v="28"/>
    <x v="24"/>
    <n v="20"/>
    <n v="2884.6759999999999"/>
    <n v="144.2338"/>
  </r>
  <r>
    <x v="2"/>
    <s v="5052 Leka"/>
    <x v="28"/>
    <x v="25"/>
    <n v="18"/>
    <n v="2611.8240000000001"/>
    <n v="145.10133333333334"/>
  </r>
  <r>
    <x v="2"/>
    <s v="5052 Leka"/>
    <x v="28"/>
    <x v="26"/>
    <n v="18"/>
    <n v="2473.0149999999999"/>
    <n v="137.38972222222222"/>
  </r>
  <r>
    <x v="1"/>
    <s v="5053 Inderøy"/>
    <x v="29"/>
    <x v="0"/>
    <n v="146"/>
    <n v="11375"/>
    <n v="77.910958904109592"/>
  </r>
  <r>
    <x v="1"/>
    <s v="5053 Inderøy"/>
    <x v="29"/>
    <x v="1"/>
    <n v="147"/>
    <n v="11300"/>
    <n v="76.870748299319729"/>
  </r>
  <r>
    <x v="1"/>
    <s v="5053 Inderøy"/>
    <x v="29"/>
    <x v="2"/>
    <n v="147"/>
    <n v="11433.595000000001"/>
    <n v="77.779557823129267"/>
  </r>
  <r>
    <x v="1"/>
    <s v="5053 Inderøy"/>
    <x v="29"/>
    <x v="3"/>
    <n v="144"/>
    <n v="11353.659"/>
    <n v="78.844854166666664"/>
  </r>
  <r>
    <x v="1"/>
    <s v="5053 Inderøy"/>
    <x v="29"/>
    <x v="4"/>
    <n v="138"/>
    <n v="11084.574999999999"/>
    <n v="80.323007246376804"/>
  </r>
  <r>
    <x v="1"/>
    <s v="5053 Inderøy"/>
    <x v="29"/>
    <x v="5"/>
    <n v="131"/>
    <n v="10658.557999999999"/>
    <n v="81.363038167938925"/>
  </r>
  <r>
    <x v="1"/>
    <s v="5053 Inderøy"/>
    <x v="29"/>
    <x v="6"/>
    <n v="123"/>
    <n v="10468.142"/>
    <n v="85.106845528455281"/>
  </r>
  <r>
    <x v="1"/>
    <s v="5053 Inderøy"/>
    <x v="29"/>
    <x v="7"/>
    <n v="115"/>
    <n v="10360.717000000001"/>
    <n v="90.093191304347826"/>
  </r>
  <r>
    <x v="1"/>
    <s v="5053 Inderøy"/>
    <x v="29"/>
    <x v="8"/>
    <n v="109"/>
    <n v="10343.941999999999"/>
    <n v="94.89855045871559"/>
  </r>
  <r>
    <x v="1"/>
    <s v="5053 Inderøy"/>
    <x v="29"/>
    <x v="9"/>
    <n v="108"/>
    <n v="10411"/>
    <n v="96.398148148148152"/>
  </r>
  <r>
    <x v="1"/>
    <s v="5053 Inderøy"/>
    <x v="29"/>
    <x v="10"/>
    <n v="103"/>
    <n v="10359"/>
    <n v="100.57281553398059"/>
  </r>
  <r>
    <x v="1"/>
    <s v="5053 Inderøy"/>
    <x v="29"/>
    <x v="11"/>
    <n v="98"/>
    <n v="10328"/>
    <n v="105.38775510204081"/>
  </r>
  <r>
    <x v="1"/>
    <s v="5053 Inderøy"/>
    <x v="29"/>
    <x v="12"/>
    <n v="92"/>
    <n v="11004"/>
    <n v="119.60869565217391"/>
  </r>
  <r>
    <x v="1"/>
    <s v="5053 Inderøy"/>
    <x v="29"/>
    <x v="13"/>
    <n v="90"/>
    <n v="11142"/>
    <n v="123.8"/>
  </r>
  <r>
    <x v="1"/>
    <s v="5053 Inderøy"/>
    <x v="29"/>
    <x v="14"/>
    <n v="82"/>
    <n v="10844"/>
    <n v="132.2439024390244"/>
  </r>
  <r>
    <x v="1"/>
    <s v="5053 Inderøy"/>
    <x v="29"/>
    <x v="15"/>
    <n v="76"/>
    <n v="11000.744999999999"/>
    <n v="144.74664473684209"/>
  </r>
  <r>
    <x v="1"/>
    <s v="5053 Inderøy"/>
    <x v="29"/>
    <x v="16"/>
    <n v="75"/>
    <n v="10910.924999999999"/>
    <n v="145.47899999999998"/>
  </r>
  <r>
    <x v="1"/>
    <s v="5053 Inderøy"/>
    <x v="29"/>
    <x v="17"/>
    <n v="74"/>
    <n v="11505.438"/>
    <n v="155.47889189189189"/>
  </r>
  <r>
    <x v="1"/>
    <s v="5053 Inderøy"/>
    <x v="29"/>
    <x v="18"/>
    <n v="70"/>
    <n v="11307.945"/>
    <n v="161.54207142857143"/>
  </r>
  <r>
    <x v="1"/>
    <s v="5053 Inderøy"/>
    <x v="29"/>
    <x v="19"/>
    <n v="65"/>
    <n v="10952.475"/>
    <n v="168.4996153846154"/>
  </r>
  <r>
    <x v="1"/>
    <s v="5053 Inderøy"/>
    <x v="29"/>
    <x v="20"/>
    <n v="60"/>
    <n v="11639.433999999999"/>
    <n v="193.99056666666667"/>
  </r>
  <r>
    <x v="1"/>
    <s v="5053 Inderøy"/>
    <x v="29"/>
    <x v="21"/>
    <n v="58"/>
    <n v="11508.27"/>
    <n v="198.41844827586209"/>
  </r>
  <r>
    <x v="1"/>
    <s v="5053 Inderøy"/>
    <x v="29"/>
    <x v="22"/>
    <n v="59"/>
    <n v="11411.453"/>
    <n v="193.41445762711862"/>
  </r>
  <r>
    <x v="1"/>
    <s v="5053 Inderøy"/>
    <x v="29"/>
    <x v="23"/>
    <n v="55"/>
    <n v="11342.187"/>
    <n v="206.22158181818182"/>
  </r>
  <r>
    <x v="1"/>
    <s v="5053 Inderøy"/>
    <x v="29"/>
    <x v="24"/>
    <n v="54"/>
    <n v="11370.775"/>
    <n v="210.56990740740741"/>
  </r>
  <r>
    <x v="1"/>
    <s v="5053 Inderøy"/>
    <x v="29"/>
    <x v="25"/>
    <n v="50"/>
    <n v="11050.699000000001"/>
    <n v="221.01398"/>
  </r>
  <r>
    <x v="1"/>
    <s v="5053 Inderøy"/>
    <x v="29"/>
    <x v="26"/>
    <n v="48"/>
    <n v="11941.591"/>
    <n v="248.78314583333335"/>
  </r>
  <r>
    <x v="4"/>
    <s v="5054 Indre Fosen"/>
    <x v="30"/>
    <x v="0"/>
    <n v="369"/>
    <n v="22699"/>
    <n v="61.514905149051494"/>
  </r>
  <r>
    <x v="4"/>
    <s v="5054 Indre Fosen"/>
    <x v="30"/>
    <x v="1"/>
    <n v="367"/>
    <n v="22453"/>
    <n v="61.179836512261581"/>
  </r>
  <r>
    <x v="4"/>
    <s v="5054 Indre Fosen"/>
    <x v="30"/>
    <x v="2"/>
    <n v="359"/>
    <n v="22307.585999999999"/>
    <n v="62.138122562674091"/>
  </r>
  <r>
    <x v="4"/>
    <s v="5054 Indre Fosen"/>
    <x v="30"/>
    <x v="3"/>
    <n v="346"/>
    <n v="21815.970999999998"/>
    <n v="63.051939306358378"/>
  </r>
  <r>
    <x v="4"/>
    <s v="5054 Indre Fosen"/>
    <x v="30"/>
    <x v="4"/>
    <n v="326"/>
    <n v="21589.705000000002"/>
    <n v="66.226088957055225"/>
  </r>
  <r>
    <x v="4"/>
    <s v="5054 Indre Fosen"/>
    <x v="30"/>
    <x v="5"/>
    <n v="311"/>
    <n v="19899.989000000001"/>
    <n v="63.987102893890679"/>
  </r>
  <r>
    <x v="4"/>
    <s v="5054 Indre Fosen"/>
    <x v="30"/>
    <x v="6"/>
    <n v="273"/>
    <n v="19042.847999999998"/>
    <n v="69.754021978021967"/>
  </r>
  <r>
    <x v="4"/>
    <s v="5054 Indre Fosen"/>
    <x v="30"/>
    <x v="7"/>
    <n v="257"/>
    <n v="19003.792999999998"/>
    <n v="73.944719844357962"/>
  </r>
  <r>
    <x v="4"/>
    <s v="5054 Indre Fosen"/>
    <x v="30"/>
    <x v="8"/>
    <n v="237"/>
    <n v="19447.812999999998"/>
    <n v="82.058282700421927"/>
  </r>
  <r>
    <x v="4"/>
    <s v="5054 Indre Fosen"/>
    <x v="30"/>
    <x v="9"/>
    <n v="226"/>
    <n v="19528"/>
    <n v="86.407079646017692"/>
  </r>
  <r>
    <x v="4"/>
    <s v="5054 Indre Fosen"/>
    <x v="30"/>
    <x v="10"/>
    <n v="215"/>
    <n v="19487"/>
    <n v="90.637209302325587"/>
  </r>
  <r>
    <x v="4"/>
    <s v="5054 Indre Fosen"/>
    <x v="30"/>
    <x v="11"/>
    <n v="197"/>
    <n v="19263"/>
    <n v="97.781725888324871"/>
  </r>
  <r>
    <x v="4"/>
    <s v="5054 Indre Fosen"/>
    <x v="30"/>
    <x v="12"/>
    <n v="176"/>
    <n v="20082"/>
    <n v="114.10227272727273"/>
  </r>
  <r>
    <x v="4"/>
    <s v="5054 Indre Fosen"/>
    <x v="30"/>
    <x v="13"/>
    <n v="166"/>
    <n v="19702"/>
    <n v="118.68674698795181"/>
  </r>
  <r>
    <x v="4"/>
    <s v="5054 Indre Fosen"/>
    <x v="30"/>
    <x v="14"/>
    <n v="154"/>
    <n v="19060"/>
    <n v="123.76623376623377"/>
  </r>
  <r>
    <x v="4"/>
    <s v="5054 Indre Fosen"/>
    <x v="30"/>
    <x v="15"/>
    <n v="137"/>
    <n v="19195.618000000002"/>
    <n v="140.114"/>
  </r>
  <r>
    <x v="4"/>
    <s v="5054 Indre Fosen"/>
    <x v="30"/>
    <x v="16"/>
    <n v="135"/>
    <n v="18522.309999999998"/>
    <n v="137.20229629629628"/>
  </r>
  <r>
    <x v="4"/>
    <s v="5054 Indre Fosen"/>
    <x v="30"/>
    <x v="17"/>
    <n v="122"/>
    <n v="18882.279000000002"/>
    <n v="154.7727786885246"/>
  </r>
  <r>
    <x v="4"/>
    <s v="5054 Indre Fosen"/>
    <x v="30"/>
    <x v="18"/>
    <n v="109"/>
    <n v="18271.239000000001"/>
    <n v="167.62604587155965"/>
  </r>
  <r>
    <x v="4"/>
    <s v="5054 Indre Fosen"/>
    <x v="30"/>
    <x v="19"/>
    <n v="103"/>
    <n v="17818.722999999998"/>
    <n v="172.99731067961164"/>
  </r>
  <r>
    <x v="4"/>
    <s v="5054 Indre Fosen"/>
    <x v="30"/>
    <x v="20"/>
    <n v="94"/>
    <n v="18200.361000000001"/>
    <n v="193.62086170212766"/>
  </r>
  <r>
    <x v="4"/>
    <s v="5054 Indre Fosen"/>
    <x v="30"/>
    <x v="21"/>
    <n v="89"/>
    <n v="18422.796000000002"/>
    <n v="206.99770786516856"/>
  </r>
  <r>
    <x v="4"/>
    <s v="5054 Indre Fosen"/>
    <x v="30"/>
    <x v="22"/>
    <n v="86"/>
    <n v="17964.696"/>
    <n v="208.89181395348837"/>
  </r>
  <r>
    <x v="4"/>
    <s v="5054 Indre Fosen"/>
    <x v="30"/>
    <x v="23"/>
    <n v="86"/>
    <n v="18228.255000000001"/>
    <n v="211.95645348837209"/>
  </r>
  <r>
    <x v="4"/>
    <s v="5054 Indre Fosen"/>
    <x v="30"/>
    <x v="24"/>
    <n v="84"/>
    <n v="18028.352999999999"/>
    <n v="214.62324999999998"/>
  </r>
  <r>
    <x v="4"/>
    <s v="5054 Indre Fosen"/>
    <x v="30"/>
    <x v="25"/>
    <n v="81"/>
    <n v="19086.334999999999"/>
    <n v="235.63376543209876"/>
  </r>
  <r>
    <x v="4"/>
    <s v="5054 Indre Fosen"/>
    <x v="30"/>
    <x v="26"/>
    <n v="78"/>
    <n v="20077.673999999999"/>
    <n v="257.40607692307691"/>
  </r>
  <r>
    <x v="3"/>
    <s v="5055 Heim"/>
    <x v="31"/>
    <x v="0"/>
    <n v="182"/>
    <n v="11040"/>
    <n v="60.659340659340657"/>
  </r>
  <r>
    <x v="3"/>
    <s v="5055 Heim"/>
    <x v="31"/>
    <x v="1"/>
    <n v="183"/>
    <n v="10911"/>
    <n v="59.622950819672134"/>
  </r>
  <r>
    <x v="3"/>
    <s v="5055 Heim"/>
    <x v="31"/>
    <x v="2"/>
    <n v="180"/>
    <n v="10917.606"/>
    <n v="60.653366666666663"/>
  </r>
  <r>
    <x v="3"/>
    <s v="5055 Heim"/>
    <x v="31"/>
    <x v="3"/>
    <n v="171"/>
    <n v="10875.105"/>
    <n v="63.597105263157893"/>
  </r>
  <r>
    <x v="3"/>
    <s v="5055 Heim"/>
    <x v="31"/>
    <x v="4"/>
    <n v="167"/>
    <n v="10968.315000000001"/>
    <n v="65.678532934131738"/>
  </r>
  <r>
    <x v="3"/>
    <s v="5055 Heim"/>
    <x v="31"/>
    <x v="5"/>
    <n v="161"/>
    <n v="10273.038"/>
    <n v="63.807689440993791"/>
  </r>
  <r>
    <x v="3"/>
    <s v="5055 Heim"/>
    <x v="31"/>
    <x v="6"/>
    <n v="143"/>
    <n v="9817.1440000000002"/>
    <n v="68.65135664335665"/>
  </r>
  <r>
    <x v="3"/>
    <s v="5055 Heim"/>
    <x v="31"/>
    <x v="7"/>
    <n v="135"/>
    <n v="9527.277"/>
    <n v="70.572422222222229"/>
  </r>
  <r>
    <x v="3"/>
    <s v="5055 Heim"/>
    <x v="31"/>
    <x v="8"/>
    <n v="127"/>
    <n v="9613.893"/>
    <n v="75.699944881889763"/>
  </r>
  <r>
    <x v="3"/>
    <s v="5055 Heim"/>
    <x v="31"/>
    <x v="9"/>
    <n v="118"/>
    <n v="9399"/>
    <n v="79.652542372881356"/>
  </r>
  <r>
    <x v="3"/>
    <s v="5055 Heim"/>
    <x v="31"/>
    <x v="10"/>
    <n v="112"/>
    <n v="9444"/>
    <n v="84.321428571428569"/>
  </r>
  <r>
    <x v="3"/>
    <s v="5055 Heim"/>
    <x v="31"/>
    <x v="11"/>
    <n v="97"/>
    <n v="9436"/>
    <n v="97.278350515463913"/>
  </r>
  <r>
    <x v="3"/>
    <s v="5055 Heim"/>
    <x v="31"/>
    <x v="12"/>
    <n v="91"/>
    <n v="9786"/>
    <n v="107.53846153846153"/>
  </r>
  <r>
    <x v="3"/>
    <s v="5055 Heim"/>
    <x v="31"/>
    <x v="13"/>
    <n v="79"/>
    <n v="9401"/>
    <n v="119"/>
  </r>
  <r>
    <x v="3"/>
    <s v="5055 Heim"/>
    <x v="31"/>
    <x v="14"/>
    <n v="75"/>
    <n v="9577"/>
    <n v="127.69333333333333"/>
  </r>
  <r>
    <x v="3"/>
    <s v="5055 Heim"/>
    <x v="31"/>
    <x v="15"/>
    <n v="70"/>
    <n v="9763.6579999999994"/>
    <n v="139.48082857142856"/>
  </r>
  <r>
    <x v="3"/>
    <s v="5055 Heim"/>
    <x v="31"/>
    <x v="16"/>
    <n v="71"/>
    <n v="9383.94"/>
    <n v="132.16816901408453"/>
  </r>
  <r>
    <x v="3"/>
    <s v="5055 Heim"/>
    <x v="31"/>
    <x v="17"/>
    <n v="60"/>
    <n v="9473.8090000000011"/>
    <n v="157.89681666666669"/>
  </r>
  <r>
    <x v="3"/>
    <s v="5055 Heim"/>
    <x v="31"/>
    <x v="18"/>
    <n v="54"/>
    <n v="9651.5660000000007"/>
    <n v="178.73270370370372"/>
  </r>
  <r>
    <x v="3"/>
    <s v="5055 Heim"/>
    <x v="31"/>
    <x v="19"/>
    <n v="52"/>
    <n v="9873.143"/>
    <n v="189.86813461538461"/>
  </r>
  <r>
    <x v="3"/>
    <s v="5055 Heim"/>
    <x v="31"/>
    <x v="20"/>
    <n v="50"/>
    <n v="10306.627"/>
    <n v="206.13254000000001"/>
  </r>
  <r>
    <x v="3"/>
    <s v="5055 Heim"/>
    <x v="31"/>
    <x v="21"/>
    <n v="46"/>
    <n v="10820.98"/>
    <n v="235.2386956521739"/>
  </r>
  <r>
    <x v="3"/>
    <s v="5055 Heim"/>
    <x v="31"/>
    <x v="22"/>
    <n v="46"/>
    <n v="10662.263999999999"/>
    <n v="231.78834782608695"/>
  </r>
  <r>
    <x v="3"/>
    <s v="5055 Heim"/>
    <x v="31"/>
    <x v="23"/>
    <n v="44"/>
    <n v="10978.662"/>
    <n v="249.51504545454546"/>
  </r>
  <r>
    <x v="3"/>
    <s v="5055 Heim"/>
    <x v="31"/>
    <x v="24"/>
    <n v="46"/>
    <n v="10436.031999999999"/>
    <n v="226.87026086956521"/>
  </r>
  <r>
    <x v="3"/>
    <s v="5055 Heim"/>
    <x v="31"/>
    <x v="25"/>
    <n v="48"/>
    <n v="11094.625"/>
    <n v="231.13802083333334"/>
  </r>
  <r>
    <x v="3"/>
    <s v="5055 Heim"/>
    <x v="31"/>
    <x v="26"/>
    <n v="47"/>
    <n v="11279.573"/>
    <n v="239.99091489361703"/>
  </r>
  <r>
    <x v="3"/>
    <s v="5056 Hitra"/>
    <x v="32"/>
    <x v="0"/>
    <n v="70"/>
    <n v="4185"/>
    <n v="59.785714285714285"/>
  </r>
  <r>
    <x v="3"/>
    <s v="5056 Hitra"/>
    <x v="32"/>
    <x v="1"/>
    <n v="71"/>
    <n v="4182"/>
    <n v="58.901408450704224"/>
  </r>
  <r>
    <x v="3"/>
    <s v="5056 Hitra"/>
    <x v="32"/>
    <x v="2"/>
    <n v="70"/>
    <n v="4021.2310000000002"/>
    <n v="57.446157142857146"/>
  </r>
  <r>
    <x v="3"/>
    <s v="5056 Hitra"/>
    <x v="32"/>
    <x v="3"/>
    <n v="65"/>
    <n v="3989.24"/>
    <n v="61.372923076923072"/>
  </r>
  <r>
    <x v="3"/>
    <s v="5056 Hitra"/>
    <x v="32"/>
    <x v="4"/>
    <n v="62"/>
    <n v="3904.703"/>
    <n v="62.979080645161289"/>
  </r>
  <r>
    <x v="3"/>
    <s v="5056 Hitra"/>
    <x v="32"/>
    <x v="5"/>
    <n v="57"/>
    <n v="3595.2779999999998"/>
    <n v="63.075052631578941"/>
  </r>
  <r>
    <x v="3"/>
    <s v="5056 Hitra"/>
    <x v="32"/>
    <x v="6"/>
    <n v="51"/>
    <n v="3243.6979999999999"/>
    <n v="63.601921568627446"/>
  </r>
  <r>
    <x v="3"/>
    <s v="5056 Hitra"/>
    <x v="32"/>
    <x v="7"/>
    <n v="48"/>
    <n v="3115.0059999999999"/>
    <n v="64.895958333333326"/>
  </r>
  <r>
    <x v="3"/>
    <s v="5056 Hitra"/>
    <x v="32"/>
    <x v="8"/>
    <n v="44"/>
    <n v="3132.1489999999999"/>
    <n v="71.185204545454539"/>
  </r>
  <r>
    <x v="3"/>
    <s v="5056 Hitra"/>
    <x v="32"/>
    <x v="9"/>
    <n v="40"/>
    <n v="3050"/>
    <n v="76.25"/>
  </r>
  <r>
    <x v="3"/>
    <s v="5056 Hitra"/>
    <x v="32"/>
    <x v="10"/>
    <n v="38"/>
    <n v="2964"/>
    <n v="78"/>
  </r>
  <r>
    <x v="3"/>
    <s v="5056 Hitra"/>
    <x v="32"/>
    <x v="11"/>
    <n v="35"/>
    <n v="3006"/>
    <n v="85.885714285714286"/>
  </r>
  <r>
    <x v="3"/>
    <s v="5056 Hitra"/>
    <x v="32"/>
    <x v="12"/>
    <n v="31"/>
    <n v="2861"/>
    <n v="92.290322580645167"/>
  </r>
  <r>
    <x v="3"/>
    <s v="5056 Hitra"/>
    <x v="32"/>
    <x v="13"/>
    <n v="30"/>
    <n v="2683"/>
    <n v="89.433333333333337"/>
  </r>
  <r>
    <x v="3"/>
    <s v="5056 Hitra"/>
    <x v="32"/>
    <x v="14"/>
    <n v="25"/>
    <n v="2345"/>
    <n v="93.8"/>
  </r>
  <r>
    <x v="3"/>
    <s v="5056 Hitra"/>
    <x v="32"/>
    <x v="15"/>
    <n v="24"/>
    <n v="2250.8409999999999"/>
    <n v="93.785041666666658"/>
  </r>
  <r>
    <x v="3"/>
    <s v="5056 Hitra"/>
    <x v="32"/>
    <x v="16"/>
    <n v="21"/>
    <n v="2150.58"/>
    <n v="102.40857142857142"/>
  </r>
  <r>
    <x v="3"/>
    <s v="5056 Hitra"/>
    <x v="32"/>
    <x v="17"/>
    <n v="21"/>
    <n v="2065.5970000000002"/>
    <n v="98.36176190476192"/>
  </r>
  <r>
    <x v="3"/>
    <s v="5056 Hitra"/>
    <x v="32"/>
    <x v="18"/>
    <n v="18"/>
    <n v="1844.3689999999999"/>
    <n v="102.46494444444444"/>
  </r>
  <r>
    <x v="3"/>
    <s v="5056 Hitra"/>
    <x v="32"/>
    <x v="19"/>
    <n v="16"/>
    <n v="1668.2190000000001"/>
    <n v="104.2636875"/>
  </r>
  <r>
    <x v="3"/>
    <s v="5056 Hitra"/>
    <x v="32"/>
    <x v="20"/>
    <n v="14"/>
    <n v="1662.845"/>
    <n v="118.77464285714287"/>
  </r>
  <r>
    <x v="3"/>
    <s v="5056 Hitra"/>
    <x v="32"/>
    <x v="21"/>
    <n v="15"/>
    <n v="1569.252"/>
    <n v="104.6168"/>
  </r>
  <r>
    <x v="3"/>
    <s v="5056 Hitra"/>
    <x v="32"/>
    <x v="22"/>
    <n v="13"/>
    <n v="1444.095"/>
    <n v="111.08423076923077"/>
  </r>
  <r>
    <x v="3"/>
    <s v="5056 Hitra"/>
    <x v="32"/>
    <x v="23"/>
    <n v="11"/>
    <n v="1448.63"/>
    <n v="131.69363636363639"/>
  </r>
  <r>
    <x v="3"/>
    <s v="5056 Hitra"/>
    <x v="32"/>
    <x v="24"/>
    <n v="12"/>
    <n v="1378.3789999999999"/>
    <n v="114.86491666666666"/>
  </r>
  <r>
    <x v="3"/>
    <s v="5056 Hitra"/>
    <x v="32"/>
    <x v="25"/>
    <n v="16"/>
    <n v="2540.1529999999998"/>
    <n v="158.75956249999999"/>
  </r>
  <r>
    <x v="3"/>
    <s v="5056 Hitra"/>
    <x v="32"/>
    <x v="26"/>
    <n v="15"/>
    <n v="2694.2139999999999"/>
    <n v="179.61426666666665"/>
  </r>
  <r>
    <x v="4"/>
    <s v="5057 Ørland"/>
    <x v="33"/>
    <x v="0"/>
    <n v="248"/>
    <n v="20363"/>
    <n v="82.108870967741936"/>
  </r>
  <r>
    <x v="4"/>
    <s v="5057 Ørland"/>
    <x v="33"/>
    <x v="1"/>
    <n v="247"/>
    <n v="20286"/>
    <n v="82.12955465587045"/>
  </r>
  <r>
    <x v="4"/>
    <s v="5057 Ørland"/>
    <x v="33"/>
    <x v="2"/>
    <n v="247"/>
    <n v="20288.334000000003"/>
    <n v="82.139004048583004"/>
  </r>
  <r>
    <x v="4"/>
    <s v="5057 Ørland"/>
    <x v="33"/>
    <x v="3"/>
    <n v="238"/>
    <n v="19992.453000000001"/>
    <n v="84.001903361344546"/>
  </r>
  <r>
    <x v="4"/>
    <s v="5057 Ørland"/>
    <x v="33"/>
    <x v="4"/>
    <n v="224"/>
    <n v="19791.495999999999"/>
    <n v="88.354892857142858"/>
  </r>
  <r>
    <x v="4"/>
    <s v="5057 Ørland"/>
    <x v="33"/>
    <x v="5"/>
    <n v="218"/>
    <n v="18538.475999999999"/>
    <n v="85.03888073394495"/>
  </r>
  <r>
    <x v="4"/>
    <s v="5057 Ørland"/>
    <x v="33"/>
    <x v="6"/>
    <n v="193"/>
    <n v="17401.472999999998"/>
    <n v="90.163072538860092"/>
  </r>
  <r>
    <x v="4"/>
    <s v="5057 Ørland"/>
    <x v="33"/>
    <x v="7"/>
    <n v="181"/>
    <n v="17458.705999999998"/>
    <n v="96.456939226519324"/>
  </r>
  <r>
    <x v="4"/>
    <s v="5057 Ørland"/>
    <x v="33"/>
    <x v="8"/>
    <n v="176"/>
    <n v="18241.594000000001"/>
    <n v="103.64542045454546"/>
  </r>
  <r>
    <x v="4"/>
    <s v="5057 Ørland"/>
    <x v="33"/>
    <x v="9"/>
    <n v="166"/>
    <n v="17840"/>
    <n v="107.46987951807229"/>
  </r>
  <r>
    <x v="4"/>
    <s v="5057 Ørland"/>
    <x v="33"/>
    <x v="10"/>
    <n v="158"/>
    <n v="17538"/>
    <n v="111"/>
  </r>
  <r>
    <x v="4"/>
    <s v="5057 Ørland"/>
    <x v="33"/>
    <x v="11"/>
    <n v="145"/>
    <n v="17114"/>
    <n v="118.02758620689656"/>
  </r>
  <r>
    <x v="4"/>
    <s v="5057 Ørland"/>
    <x v="33"/>
    <x v="12"/>
    <n v="126"/>
    <n v="17020"/>
    <n v="135.07936507936509"/>
  </r>
  <r>
    <x v="4"/>
    <s v="5057 Ørland"/>
    <x v="33"/>
    <x v="13"/>
    <n v="115"/>
    <n v="16479"/>
    <n v="143.29565217391306"/>
  </r>
  <r>
    <x v="4"/>
    <s v="5057 Ørland"/>
    <x v="33"/>
    <x v="14"/>
    <n v="100"/>
    <n v="15478"/>
    <n v="154.78"/>
  </r>
  <r>
    <x v="4"/>
    <s v="5057 Ørland"/>
    <x v="33"/>
    <x v="15"/>
    <n v="91"/>
    <n v="14999.901"/>
    <n v="164.83407692307694"/>
  </r>
  <r>
    <x v="4"/>
    <s v="5057 Ørland"/>
    <x v="33"/>
    <x v="16"/>
    <n v="81"/>
    <n v="13988.728999999999"/>
    <n v="172.70035802469135"/>
  </r>
  <r>
    <x v="4"/>
    <s v="5057 Ørland"/>
    <x v="33"/>
    <x v="17"/>
    <n v="81"/>
    <n v="14395.985000000001"/>
    <n v="177.72820987654322"/>
  </r>
  <r>
    <x v="4"/>
    <s v="5057 Ørland"/>
    <x v="33"/>
    <x v="18"/>
    <n v="73"/>
    <n v="14391.143"/>
    <n v="197.13894520547944"/>
  </r>
  <r>
    <x v="4"/>
    <s v="5057 Ørland"/>
    <x v="33"/>
    <x v="19"/>
    <n v="70"/>
    <n v="14246.156999999999"/>
    <n v="203.51652857142855"/>
  </r>
  <r>
    <x v="4"/>
    <s v="5057 Ørland"/>
    <x v="33"/>
    <x v="20"/>
    <n v="68"/>
    <n v="14499.451000000001"/>
    <n v="213.2272205882353"/>
  </r>
  <r>
    <x v="4"/>
    <s v="5057 Ørland"/>
    <x v="33"/>
    <x v="21"/>
    <n v="66"/>
    <n v="14387.159"/>
    <n v="217.98725757575758"/>
  </r>
  <r>
    <x v="4"/>
    <s v="5057 Ørland"/>
    <x v="33"/>
    <x v="22"/>
    <n v="66"/>
    <n v="13786.636"/>
    <n v="208.88842424242424"/>
  </r>
  <r>
    <x v="4"/>
    <s v="5057 Ørland"/>
    <x v="33"/>
    <x v="23"/>
    <n v="56"/>
    <n v="13572.994999999999"/>
    <n v="242.3749107142857"/>
  </r>
  <r>
    <x v="4"/>
    <s v="5057 Ørland"/>
    <x v="33"/>
    <x v="24"/>
    <n v="53"/>
    <n v="13341.535"/>
    <n v="251.7270754716981"/>
  </r>
  <r>
    <x v="4"/>
    <s v="5057 Ørland"/>
    <x v="33"/>
    <x v="25"/>
    <n v="50"/>
    <n v="13953.046"/>
    <n v="279.06092000000001"/>
  </r>
  <r>
    <x v="4"/>
    <s v="5057 Ørland"/>
    <x v="33"/>
    <x v="26"/>
    <n v="47"/>
    <n v="13659.968999999999"/>
    <n v="290.63763829787234"/>
  </r>
  <r>
    <x v="4"/>
    <s v="5058 Åfjord"/>
    <x v="34"/>
    <x v="0"/>
    <n v="224"/>
    <n v="14145"/>
    <n v="63.147321428571431"/>
  </r>
  <r>
    <x v="4"/>
    <s v="5058 Åfjord"/>
    <x v="34"/>
    <x v="1"/>
    <n v="220"/>
    <n v="13657"/>
    <n v="62.077272727272728"/>
  </r>
  <r>
    <x v="4"/>
    <s v="5058 Åfjord"/>
    <x v="34"/>
    <x v="2"/>
    <n v="218"/>
    <n v="13356.939"/>
    <n v="61.2703623853211"/>
  </r>
  <r>
    <x v="4"/>
    <s v="5058 Åfjord"/>
    <x v="34"/>
    <x v="3"/>
    <n v="204"/>
    <n v="13180.031000000001"/>
    <n v="64.607995098039225"/>
  </r>
  <r>
    <x v="4"/>
    <s v="5058 Åfjord"/>
    <x v="34"/>
    <x v="4"/>
    <n v="192"/>
    <n v="13200.511999999999"/>
    <n v="68.752666666666656"/>
  </r>
  <r>
    <x v="4"/>
    <s v="5058 Åfjord"/>
    <x v="34"/>
    <x v="5"/>
    <n v="187"/>
    <n v="12496.859"/>
    <n v="66.828122994652404"/>
  </r>
  <r>
    <x v="4"/>
    <s v="5058 Åfjord"/>
    <x v="34"/>
    <x v="6"/>
    <n v="164"/>
    <n v="11920.546999999999"/>
    <n v="72.686262195121941"/>
  </r>
  <r>
    <x v="4"/>
    <s v="5058 Åfjord"/>
    <x v="34"/>
    <x v="7"/>
    <n v="156"/>
    <n v="12068.93"/>
    <n v="77.364935897435899"/>
  </r>
  <r>
    <x v="4"/>
    <s v="5058 Åfjord"/>
    <x v="34"/>
    <x v="8"/>
    <n v="148"/>
    <n v="12090.941999999999"/>
    <n v="81.695554054054043"/>
  </r>
  <r>
    <x v="4"/>
    <s v="5058 Åfjord"/>
    <x v="34"/>
    <x v="9"/>
    <n v="136"/>
    <n v="12192"/>
    <n v="89.647058823529406"/>
  </r>
  <r>
    <x v="4"/>
    <s v="5058 Åfjord"/>
    <x v="34"/>
    <x v="10"/>
    <n v="127"/>
    <n v="12457"/>
    <n v="98.086614173228341"/>
  </r>
  <r>
    <x v="4"/>
    <s v="5058 Åfjord"/>
    <x v="34"/>
    <x v="11"/>
    <n v="118"/>
    <n v="12660"/>
    <n v="107.28813559322033"/>
  </r>
  <r>
    <x v="4"/>
    <s v="5058 Åfjord"/>
    <x v="34"/>
    <x v="12"/>
    <n v="113"/>
    <n v="13647"/>
    <n v="120.76991150442478"/>
  </r>
  <r>
    <x v="4"/>
    <s v="5058 Åfjord"/>
    <x v="34"/>
    <x v="13"/>
    <n v="103"/>
    <n v="13332"/>
    <n v="129.4368932038835"/>
  </r>
  <r>
    <x v="4"/>
    <s v="5058 Åfjord"/>
    <x v="34"/>
    <x v="14"/>
    <n v="93"/>
    <n v="13489"/>
    <n v="145.04301075268816"/>
  </r>
  <r>
    <x v="4"/>
    <s v="5058 Åfjord"/>
    <x v="34"/>
    <x v="15"/>
    <n v="79"/>
    <n v="13781.041999999999"/>
    <n v="174.44356962025316"/>
  </r>
  <r>
    <x v="4"/>
    <s v="5058 Åfjord"/>
    <x v="34"/>
    <x v="16"/>
    <n v="78"/>
    <n v="13576.286"/>
    <n v="174.05494871794872"/>
  </r>
  <r>
    <x v="4"/>
    <s v="5058 Åfjord"/>
    <x v="34"/>
    <x v="17"/>
    <n v="76"/>
    <n v="14248.873"/>
    <n v="187.48517105263159"/>
  </r>
  <r>
    <x v="4"/>
    <s v="5058 Åfjord"/>
    <x v="34"/>
    <x v="18"/>
    <n v="72"/>
    <n v="14275.210000000001"/>
    <n v="198.26680555555558"/>
  </r>
  <r>
    <x v="4"/>
    <s v="5058 Åfjord"/>
    <x v="34"/>
    <x v="19"/>
    <n v="69"/>
    <n v="14177.305"/>
    <n v="205.46818840579709"/>
  </r>
  <r>
    <x v="4"/>
    <s v="5058 Åfjord"/>
    <x v="34"/>
    <x v="20"/>
    <n v="69"/>
    <n v="14632.634"/>
    <n v="212.06715942028987"/>
  </r>
  <r>
    <x v="4"/>
    <s v="5058 Åfjord"/>
    <x v="34"/>
    <x v="21"/>
    <n v="66"/>
    <n v="14441.076999999999"/>
    <n v="218.80419696969696"/>
  </r>
  <r>
    <x v="4"/>
    <s v="5058 Åfjord"/>
    <x v="34"/>
    <x v="22"/>
    <n v="63"/>
    <n v="14321.182000000001"/>
    <n v="227.32034920634922"/>
  </r>
  <r>
    <x v="4"/>
    <s v="5058 Åfjord"/>
    <x v="34"/>
    <x v="23"/>
    <n v="62"/>
    <n v="14718.678"/>
    <n v="237.39803225806452"/>
  </r>
  <r>
    <x v="4"/>
    <s v="5058 Åfjord"/>
    <x v="34"/>
    <x v="24"/>
    <n v="57"/>
    <n v="14423.726999999999"/>
    <n v="253.04784210526313"/>
  </r>
  <r>
    <x v="4"/>
    <s v="5058 Åfjord"/>
    <x v="34"/>
    <x v="25"/>
    <n v="51"/>
    <n v="14514.293"/>
    <n v="284.59398039215688"/>
  </r>
  <r>
    <x v="4"/>
    <s v="5058 Åfjord"/>
    <x v="34"/>
    <x v="26"/>
    <n v="49"/>
    <n v="15012.419"/>
    <n v="306.37589795918365"/>
  </r>
  <r>
    <x v="3"/>
    <s v="5059 Orkland"/>
    <x v="35"/>
    <x v="0"/>
    <n v="392"/>
    <n v="29371"/>
    <n v="74.926020408163268"/>
  </r>
  <r>
    <x v="3"/>
    <s v="5059 Orkland"/>
    <x v="35"/>
    <x v="1"/>
    <n v="390"/>
    <n v="28581"/>
    <n v="73.284615384615378"/>
  </r>
  <r>
    <x v="3"/>
    <s v="5059 Orkland"/>
    <x v="35"/>
    <x v="2"/>
    <n v="389"/>
    <n v="28762.056"/>
    <n v="73.938447300771216"/>
  </r>
  <r>
    <x v="3"/>
    <s v="5059 Orkland"/>
    <x v="35"/>
    <x v="3"/>
    <n v="376"/>
    <n v="28753.093000000001"/>
    <n v="76.470992021276601"/>
  </r>
  <r>
    <x v="3"/>
    <s v="5059 Orkland"/>
    <x v="35"/>
    <x v="4"/>
    <n v="358"/>
    <n v="28191.046999999999"/>
    <n v="78.745941340782124"/>
  </r>
  <r>
    <x v="3"/>
    <s v="5059 Orkland"/>
    <x v="35"/>
    <x v="5"/>
    <n v="347"/>
    <n v="26612.553999999996"/>
    <n v="76.693239193083556"/>
  </r>
  <r>
    <x v="3"/>
    <s v="5059 Orkland"/>
    <x v="35"/>
    <x v="6"/>
    <n v="318"/>
    <n v="25648.38"/>
    <n v="80.655283018867934"/>
  </r>
  <r>
    <x v="3"/>
    <s v="5059 Orkland"/>
    <x v="35"/>
    <x v="7"/>
    <n v="290"/>
    <n v="25537.587999999996"/>
    <n v="88.06064827586205"/>
  </r>
  <r>
    <x v="3"/>
    <s v="5059 Orkland"/>
    <x v="35"/>
    <x v="8"/>
    <n v="275"/>
    <n v="25801.607999999997"/>
    <n v="93.824029090909079"/>
  </r>
  <r>
    <x v="3"/>
    <s v="5059 Orkland"/>
    <x v="35"/>
    <x v="9"/>
    <n v="267"/>
    <n v="26414"/>
    <n v="98.928838951310865"/>
  </r>
  <r>
    <x v="3"/>
    <s v="5059 Orkland"/>
    <x v="35"/>
    <x v="10"/>
    <n v="261"/>
    <n v="26624"/>
    <n v="102.00766283524904"/>
  </r>
  <r>
    <x v="3"/>
    <s v="5059 Orkland"/>
    <x v="35"/>
    <x v="11"/>
    <n v="248"/>
    <n v="26460"/>
    <n v="106.69354838709677"/>
  </r>
  <r>
    <x v="3"/>
    <s v="5059 Orkland"/>
    <x v="35"/>
    <x v="12"/>
    <n v="237"/>
    <n v="27984"/>
    <n v="118.07594936708861"/>
  </r>
  <r>
    <x v="3"/>
    <s v="5059 Orkland"/>
    <x v="35"/>
    <x v="13"/>
    <n v="224"/>
    <n v="27584"/>
    <n v="123.14285714285714"/>
  </r>
  <r>
    <x v="3"/>
    <s v="5059 Orkland"/>
    <x v="35"/>
    <x v="14"/>
    <n v="212"/>
    <n v="27779"/>
    <n v="131.03301886792454"/>
  </r>
  <r>
    <x v="3"/>
    <s v="5059 Orkland"/>
    <x v="35"/>
    <x v="15"/>
    <n v="191"/>
    <n v="27959.364999999998"/>
    <n v="146.38410994764396"/>
  </r>
  <r>
    <x v="3"/>
    <s v="5059 Orkland"/>
    <x v="35"/>
    <x v="16"/>
    <n v="185"/>
    <n v="27752.071"/>
    <n v="150.0111945945946"/>
  </r>
  <r>
    <x v="3"/>
    <s v="5059 Orkland"/>
    <x v="35"/>
    <x v="17"/>
    <n v="179"/>
    <n v="29457.537000000004"/>
    <n v="164.56724581005588"/>
  </r>
  <r>
    <x v="3"/>
    <s v="5059 Orkland"/>
    <x v="35"/>
    <x v="18"/>
    <n v="172"/>
    <n v="29292.697999999997"/>
    <n v="170.3063837209302"/>
  </r>
  <r>
    <x v="3"/>
    <s v="5059 Orkland"/>
    <x v="35"/>
    <x v="19"/>
    <n v="159"/>
    <n v="28818.863999999998"/>
    <n v="181.25071698113206"/>
  </r>
  <r>
    <x v="3"/>
    <s v="5059 Orkland"/>
    <x v="35"/>
    <x v="20"/>
    <n v="149"/>
    <n v="29961.58"/>
    <n v="201.08442953020136"/>
  </r>
  <r>
    <x v="3"/>
    <s v="5059 Orkland"/>
    <x v="35"/>
    <x v="21"/>
    <n v="145"/>
    <n v="30097.703999999998"/>
    <n v="207.57037241379308"/>
  </r>
  <r>
    <x v="3"/>
    <s v="5059 Orkland"/>
    <x v="35"/>
    <x v="22"/>
    <n v="140"/>
    <n v="29739.348999999998"/>
    <n v="212.42392142857142"/>
  </r>
  <r>
    <x v="3"/>
    <s v="5059 Orkland"/>
    <x v="35"/>
    <x v="23"/>
    <n v="129"/>
    <n v="29932.895"/>
    <n v="232.03794573643412"/>
  </r>
  <r>
    <x v="3"/>
    <s v="5059 Orkland"/>
    <x v="35"/>
    <x v="24"/>
    <n v="123"/>
    <n v="28220.262999999999"/>
    <n v="229.43303252032518"/>
  </r>
  <r>
    <x v="3"/>
    <s v="5059 Orkland"/>
    <x v="35"/>
    <x v="25"/>
    <n v="103"/>
    <n v="25585.536"/>
    <n v="248.40326213592232"/>
  </r>
  <r>
    <x v="3"/>
    <s v="5059 Orkland"/>
    <x v="35"/>
    <x v="26"/>
    <n v="99"/>
    <n v="26955.494999999999"/>
    <n v="272.27772727272725"/>
  </r>
  <r>
    <x v="2"/>
    <s v="5060 Nærøysund"/>
    <x v="36"/>
    <x v="0"/>
    <n v="250"/>
    <n v="16564"/>
    <n v="66.256"/>
  </r>
  <r>
    <x v="2"/>
    <s v="5060 Nærøysund"/>
    <x v="36"/>
    <x v="1"/>
    <n v="248"/>
    <n v="16539"/>
    <n v="66.689516129032256"/>
  </r>
  <r>
    <x v="2"/>
    <s v="5060 Nærøysund"/>
    <x v="36"/>
    <x v="2"/>
    <n v="251"/>
    <n v="16887.010999999999"/>
    <n v="67.27892828685259"/>
  </r>
  <r>
    <x v="2"/>
    <s v="5060 Nærøysund"/>
    <x v="36"/>
    <x v="3"/>
    <n v="247"/>
    <n v="16948.062999999998"/>
    <n v="68.615639676113346"/>
  </r>
  <r>
    <x v="2"/>
    <s v="5060 Nærøysund"/>
    <x v="36"/>
    <x v="4"/>
    <n v="232"/>
    <n v="16309.86"/>
    <n v="70.301120689655178"/>
  </r>
  <r>
    <x v="2"/>
    <s v="5060 Nærøysund"/>
    <x v="36"/>
    <x v="5"/>
    <n v="223"/>
    <n v="15612.446"/>
    <n v="70.010968609865472"/>
  </r>
  <r>
    <x v="2"/>
    <s v="5060 Nærøysund"/>
    <x v="36"/>
    <x v="6"/>
    <n v="206"/>
    <n v="15280.421999999999"/>
    <n v="74.17680582524271"/>
  </r>
  <r>
    <x v="2"/>
    <s v="5060 Nærøysund"/>
    <x v="36"/>
    <x v="7"/>
    <n v="194"/>
    <n v="15514.687000000002"/>
    <n v="79.972613402061867"/>
  </r>
  <r>
    <x v="2"/>
    <s v="5060 Nærøysund"/>
    <x v="36"/>
    <x v="8"/>
    <n v="182"/>
    <n v="16046.971"/>
    <n v="88.170170329670327"/>
  </r>
  <r>
    <x v="2"/>
    <s v="5060 Nærøysund"/>
    <x v="36"/>
    <x v="9"/>
    <n v="175"/>
    <n v="15965"/>
    <n v="91.228571428571428"/>
  </r>
  <r>
    <x v="2"/>
    <s v="5060 Nærøysund"/>
    <x v="36"/>
    <x v="10"/>
    <n v="175"/>
    <n v="15953"/>
    <n v="91.16"/>
  </r>
  <r>
    <x v="2"/>
    <s v="5060 Nærøysund"/>
    <x v="36"/>
    <x v="11"/>
    <n v="159"/>
    <n v="16285"/>
    <n v="102.42138364779875"/>
  </r>
  <r>
    <x v="2"/>
    <s v="5060 Nærøysund"/>
    <x v="36"/>
    <x v="12"/>
    <n v="148"/>
    <n v="17504"/>
    <n v="118.27027027027027"/>
  </r>
  <r>
    <x v="2"/>
    <s v="5060 Nærøysund"/>
    <x v="36"/>
    <x v="13"/>
    <n v="138"/>
    <n v="17003"/>
    <n v="123.21014492753623"/>
  </r>
  <r>
    <x v="2"/>
    <s v="5060 Nærøysund"/>
    <x v="36"/>
    <x v="14"/>
    <n v="121"/>
    <n v="17193"/>
    <n v="142.09090909090909"/>
  </r>
  <r>
    <x v="2"/>
    <s v="5060 Nærøysund"/>
    <x v="36"/>
    <x v="15"/>
    <n v="115"/>
    <n v="17710.257999999998"/>
    <n v="154.00224347826085"/>
  </r>
  <r>
    <x v="2"/>
    <s v="5060 Nærøysund"/>
    <x v="36"/>
    <x v="16"/>
    <n v="112"/>
    <n v="17412.375"/>
    <n v="155.46763392857142"/>
  </r>
  <r>
    <x v="2"/>
    <s v="5060 Nærøysund"/>
    <x v="36"/>
    <x v="17"/>
    <n v="102"/>
    <n v="18195.659"/>
    <n v="178.38881372549019"/>
  </r>
  <r>
    <x v="2"/>
    <s v="5060 Nærøysund"/>
    <x v="36"/>
    <x v="18"/>
    <n v="98"/>
    <n v="18408.723999999998"/>
    <n v="187.84412244897956"/>
  </r>
  <r>
    <x v="2"/>
    <s v="5060 Nærøysund"/>
    <x v="36"/>
    <x v="19"/>
    <n v="95"/>
    <n v="17972.186999999998"/>
    <n v="189.18091578947366"/>
  </r>
  <r>
    <x v="2"/>
    <s v="5060 Nærøysund"/>
    <x v="36"/>
    <x v="20"/>
    <n v="85"/>
    <n v="18651.099999999999"/>
    <n v="219.42470588235292"/>
  </r>
  <r>
    <x v="2"/>
    <s v="5060 Nærøysund"/>
    <x v="36"/>
    <x v="21"/>
    <n v="83"/>
    <n v="18558.819"/>
    <n v="223.60022891566265"/>
  </r>
  <r>
    <x v="2"/>
    <s v="5060 Nærøysund"/>
    <x v="36"/>
    <x v="22"/>
    <n v="85"/>
    <n v="18405.050999999999"/>
    <n v="216.53001176470588"/>
  </r>
  <r>
    <x v="2"/>
    <s v="5060 Nærøysund"/>
    <x v="36"/>
    <x v="23"/>
    <n v="82"/>
    <n v="18965.379999999997"/>
    <n v="231.28512195121948"/>
  </r>
  <r>
    <x v="2"/>
    <s v="5060 Nærøysund"/>
    <x v="36"/>
    <x v="24"/>
    <n v="79"/>
    <n v="18378.775000000001"/>
    <n v="232.64272151898737"/>
  </r>
  <r>
    <x v="2"/>
    <s v="5060 Nærøysund"/>
    <x v="36"/>
    <x v="25"/>
    <n v="74"/>
    <n v="18493.792000000001"/>
    <n v="249.91610810810812"/>
  </r>
  <r>
    <x v="2"/>
    <s v="5060 Nærøysund"/>
    <x v="36"/>
    <x v="26"/>
    <n v="72"/>
    <n v="18142.583999999999"/>
    <n v="251.98033333333331"/>
  </r>
  <r>
    <x v="3"/>
    <s v="5061 Rindal"/>
    <x v="37"/>
    <x v="0"/>
    <n v="134"/>
    <n v="9330"/>
    <n v="69.626865671641795"/>
  </r>
  <r>
    <x v="3"/>
    <s v="5061 Rindal"/>
    <x v="37"/>
    <x v="1"/>
    <n v="133"/>
    <n v="9093"/>
    <n v="68.368421052631575"/>
  </r>
  <r>
    <x v="3"/>
    <s v="5061 Rindal"/>
    <x v="37"/>
    <x v="2"/>
    <n v="132"/>
    <n v="9001.8799999999992"/>
    <n v="68.196060606060598"/>
  </r>
  <r>
    <x v="3"/>
    <s v="5061 Rindal"/>
    <x v="37"/>
    <x v="3"/>
    <n v="125"/>
    <n v="8993.1419999999998"/>
    <n v="71.945136000000005"/>
  </r>
  <r>
    <x v="3"/>
    <s v="5061 Rindal"/>
    <x v="37"/>
    <x v="4"/>
    <n v="122"/>
    <n v="9032.3410000000003"/>
    <n v="74.035581967213119"/>
  </r>
  <r>
    <x v="3"/>
    <s v="5061 Rindal"/>
    <x v="37"/>
    <x v="5"/>
    <n v="120"/>
    <n v="8680.4699999999993"/>
    <n v="72.337249999999997"/>
  </r>
  <r>
    <x v="3"/>
    <s v="5061 Rindal"/>
    <x v="37"/>
    <x v="6"/>
    <n v="111"/>
    <n v="8411.1219999999994"/>
    <n v="75.775873873873863"/>
  </r>
  <r>
    <x v="3"/>
    <s v="5061 Rindal"/>
    <x v="37"/>
    <x v="7"/>
    <n v="107"/>
    <n v="8298.1779999999999"/>
    <n v="77.553065420560742"/>
  </r>
  <r>
    <x v="3"/>
    <s v="5061 Rindal"/>
    <x v="37"/>
    <x v="8"/>
    <n v="103"/>
    <n v="8685.3109999999997"/>
    <n v="84.323407766990286"/>
  </r>
  <r>
    <x v="3"/>
    <s v="5061 Rindal"/>
    <x v="37"/>
    <x v="9"/>
    <n v="101"/>
    <n v="8873"/>
    <n v="87.851485148514854"/>
  </r>
  <r>
    <x v="3"/>
    <s v="5061 Rindal"/>
    <x v="37"/>
    <x v="10"/>
    <n v="97"/>
    <n v="8750"/>
    <n v="90.206185567010309"/>
  </r>
  <r>
    <x v="3"/>
    <s v="5061 Rindal"/>
    <x v="37"/>
    <x v="11"/>
    <n v="91"/>
    <n v="8800"/>
    <n v="96.703296703296701"/>
  </r>
  <r>
    <x v="3"/>
    <s v="5061 Rindal"/>
    <x v="37"/>
    <x v="12"/>
    <n v="85"/>
    <n v="8934"/>
    <n v="105.10588235294118"/>
  </r>
  <r>
    <x v="3"/>
    <s v="5061 Rindal"/>
    <x v="37"/>
    <x v="13"/>
    <n v="82"/>
    <n v="9009"/>
    <n v="109.86585365853658"/>
  </r>
  <r>
    <x v="3"/>
    <s v="5061 Rindal"/>
    <x v="37"/>
    <x v="14"/>
    <n v="77"/>
    <n v="9261"/>
    <n v="120.27272727272727"/>
  </r>
  <r>
    <x v="3"/>
    <s v="5061 Rindal"/>
    <x v="37"/>
    <x v="15"/>
    <n v="69"/>
    <n v="9690.1"/>
    <n v="140.43623188405797"/>
  </r>
  <r>
    <x v="3"/>
    <s v="5061 Rindal"/>
    <x v="37"/>
    <x v="16"/>
    <n v="67"/>
    <n v="9599.33"/>
    <n v="143.27358208955224"/>
  </r>
  <r>
    <x v="3"/>
    <s v="5061 Rindal"/>
    <x v="37"/>
    <x v="17"/>
    <n v="65"/>
    <n v="9687.4089999999997"/>
    <n v="149.03706153846153"/>
  </r>
  <r>
    <x v="3"/>
    <s v="5061 Rindal"/>
    <x v="37"/>
    <x v="18"/>
    <n v="58"/>
    <n v="9459.2180000000008"/>
    <n v="163.08996551724138"/>
  </r>
  <r>
    <x v="3"/>
    <s v="5061 Rindal"/>
    <x v="37"/>
    <x v="19"/>
    <n v="54"/>
    <n v="9285.9439999999995"/>
    <n v="171.96192592592593"/>
  </r>
  <r>
    <x v="3"/>
    <s v="5061 Rindal"/>
    <x v="37"/>
    <x v="20"/>
    <n v="51"/>
    <n v="9467.8449999999993"/>
    <n v="185.64401960784312"/>
  </r>
  <r>
    <x v="3"/>
    <s v="5061 Rindal"/>
    <x v="37"/>
    <x v="21"/>
    <n v="50"/>
    <n v="9970.3880000000008"/>
    <n v="199.40776000000002"/>
  </r>
  <r>
    <x v="3"/>
    <s v="5061 Rindal"/>
    <x v="37"/>
    <x v="22"/>
    <n v="49"/>
    <n v="10095.886"/>
    <n v="206.03848979591837"/>
  </r>
  <r>
    <x v="3"/>
    <s v="5061 Rindal"/>
    <x v="37"/>
    <x v="23"/>
    <n v="49"/>
    <n v="10492.811"/>
    <n v="214.13899999999998"/>
  </r>
  <r>
    <x v="3"/>
    <s v="5061 Rindal"/>
    <x v="37"/>
    <x v="24"/>
    <n v="47"/>
    <n v="10418.496999999999"/>
    <n v="221.67014893617019"/>
  </r>
  <r>
    <x v="3"/>
    <s v="5061 Rindal"/>
    <x v="37"/>
    <x v="25"/>
    <n v="44"/>
    <n v="10260.280000000001"/>
    <n v="233.18818181818185"/>
  </r>
  <r>
    <x v="3"/>
    <s v="5061 Rindal"/>
    <x v="37"/>
    <x v="26"/>
    <n v="43"/>
    <n v="10654.691999999999"/>
    <n v="247.7835348837209"/>
  </r>
  <r>
    <x v="2"/>
    <s v="5049 Flatanger"/>
    <x v="27"/>
    <x v="27"/>
    <n v="6"/>
    <n v="1455.3430000000001"/>
    <n v="242.55716666666669"/>
  </r>
  <r>
    <x v="6"/>
    <s v="5036 Frosta"/>
    <x v="17"/>
    <x v="27"/>
    <n v="6"/>
    <n v="1138.2059999999999"/>
    <n v="189.70099999999999"/>
  </r>
  <r>
    <x v="3"/>
    <s v="5014 Frøya"/>
    <x v="3"/>
    <x v="27"/>
    <n v="3"/>
    <n v="500.06299999999999"/>
    <n v="166.68766666666667"/>
  </r>
  <r>
    <x v="2"/>
    <s v="5045 Grong"/>
    <x v="24"/>
    <x v="27"/>
    <n v="17"/>
    <n v="5832.8829999999998"/>
    <n v="343.11076470588233"/>
  </r>
  <r>
    <x v="3"/>
    <s v="5055 Heim"/>
    <x v="31"/>
    <x v="27"/>
    <n v="49"/>
    <n v="11160.441999999999"/>
    <n v="227.76412244897958"/>
  </r>
  <r>
    <x v="3"/>
    <s v="5056 Hitra"/>
    <x v="32"/>
    <x v="27"/>
    <n v="14"/>
    <n v="2470.7249999999999"/>
    <n v="176.48035714285714"/>
  </r>
  <r>
    <x v="5"/>
    <s v="5026 Holtålen"/>
    <x v="8"/>
    <x v="27"/>
    <n v="16"/>
    <n v="1960.788"/>
    <n v="122.54925"/>
  </r>
  <r>
    <x v="2"/>
    <s v="5046 Høylandet"/>
    <x v="25"/>
    <x v="27"/>
    <n v="22"/>
    <n v="5188.1090000000004"/>
    <n v="235.82313636363639"/>
  </r>
  <r>
    <x v="1"/>
    <s v="5053 Inderøy"/>
    <x v="29"/>
    <x v="27"/>
    <n v="48"/>
    <n v="11528.767"/>
    <n v="240.18264583333334"/>
  </r>
  <r>
    <x v="4"/>
    <s v="5054 Indre Fosen"/>
    <x v="30"/>
    <x v="27"/>
    <n v="77"/>
    <n v="19107.382000000001"/>
    <n v="248.1478181818182"/>
  </r>
  <r>
    <x v="2"/>
    <s v="5052 Leka"/>
    <x v="28"/>
    <x v="27"/>
    <n v="17"/>
    <n v="2412.578"/>
    <n v="141.91635294117646"/>
  </r>
  <r>
    <x v="1"/>
    <s v="5037 Levanger"/>
    <x v="18"/>
    <x v="27"/>
    <n v="75"/>
    <n v="23135.078000000001"/>
    <n v="308.46770666666669"/>
  </r>
  <r>
    <x v="2"/>
    <s v="5042 Lierne"/>
    <x v="21"/>
    <x v="27"/>
    <n v="13"/>
    <n v="3207.1909999999998"/>
    <n v="246.70699999999999"/>
  </r>
  <r>
    <x v="6"/>
    <s v="5031 Malvik"/>
    <x v="12"/>
    <x v="27"/>
    <n v="11"/>
    <n v="2343.3829999999998"/>
    <n v="213.03481818181817"/>
  </r>
  <r>
    <x v="5"/>
    <s v="5028 Melhus"/>
    <x v="10"/>
    <x v="27"/>
    <n v="41"/>
    <n v="8346.6830000000009"/>
    <n v="203.5776341463415"/>
  </r>
  <r>
    <x v="6"/>
    <s v="5034 Meråker"/>
    <x v="15"/>
    <x v="27"/>
    <n v="1"/>
    <n v="274.86200000000002"/>
    <n v="274.86200000000002"/>
  </r>
  <r>
    <x v="5"/>
    <s v="5027 Midtre Gauldal"/>
    <x v="9"/>
    <x v="27"/>
    <n v="72"/>
    <n v="11634.973"/>
    <n v="161.59684722222221"/>
  </r>
  <r>
    <x v="2"/>
    <s v="5007 Namsos"/>
    <x v="2"/>
    <x v="27"/>
    <n v="68"/>
    <n v="18837.664000000001"/>
    <n v="277.02447058823532"/>
  </r>
  <r>
    <x v="2"/>
    <s v="5044 Namskogan"/>
    <x v="23"/>
    <x v="27"/>
    <n v="8"/>
    <n v="1885.7429999999999"/>
    <n v="235.71787499999999"/>
  </r>
  <r>
    <x v="2"/>
    <s v="5060 Nærøysund"/>
    <x v="36"/>
    <x v="27"/>
    <n v="69"/>
    <n v="16744.844000000001"/>
    <n v="242.67889855072465"/>
  </r>
  <r>
    <x v="5"/>
    <s v="5021 Oppdal"/>
    <x v="5"/>
    <x v="27"/>
    <n v="43"/>
    <n v="8017.73"/>
    <n v="186.45883720930232"/>
  </r>
  <r>
    <x v="3"/>
    <s v="5059 Orkland"/>
    <x v="35"/>
    <x v="27"/>
    <n v="97"/>
    <n v="26188.311000000002"/>
    <n v="269.98258762886599"/>
  </r>
  <r>
    <x v="4"/>
    <s v="5020 Osen"/>
    <x v="4"/>
    <x v="27"/>
    <n v="13"/>
    <n v="3215.2959999999998"/>
    <n v="247.33046153846152"/>
  </r>
  <r>
    <x v="2"/>
    <s v="5047 Overhalla"/>
    <x v="26"/>
    <x v="27"/>
    <n v="40"/>
    <n v="10238.766"/>
    <n v="255.96914999999998"/>
  </r>
  <r>
    <x v="5"/>
    <s v="5022 Rennebu"/>
    <x v="6"/>
    <x v="27"/>
    <n v="39"/>
    <n v="6926.0010000000002"/>
    <n v="177.58976923076924"/>
  </r>
  <r>
    <x v="3"/>
    <s v="5061 Rindal"/>
    <x v="37"/>
    <x v="27"/>
    <n v="42"/>
    <n v="10074.51"/>
    <n v="239.86928571428572"/>
  </r>
  <r>
    <x v="5"/>
    <s v="5025 Røros"/>
    <x v="7"/>
    <x v="27"/>
    <n v="30"/>
    <n v="6041.1180000000004"/>
    <n v="201.37060000000002"/>
  </r>
  <r>
    <x v="2"/>
    <s v="5043 Røyrvik"/>
    <x v="22"/>
    <x v="27"/>
    <n v="2"/>
    <n v="296.75099999999998"/>
    <n v="148.37549999999999"/>
  </r>
  <r>
    <x v="6"/>
    <s v="5032 Selbu"/>
    <x v="13"/>
    <x v="27"/>
    <n v="32"/>
    <n v="8879.0519999999997"/>
    <n v="277.47037499999999"/>
  </r>
  <r>
    <x v="3"/>
    <s v="5029 Skaun"/>
    <x v="11"/>
    <x v="27"/>
    <n v="13"/>
    <n v="2809.1089999999999"/>
    <n v="216.08530769230768"/>
  </r>
  <r>
    <x v="1"/>
    <s v="5041 Snåsa"/>
    <x v="20"/>
    <x v="27"/>
    <n v="33"/>
    <n v="7580.6130000000003"/>
    <n v="229.71554545454546"/>
  </r>
  <r>
    <x v="1"/>
    <s v="5006 Steinkjer"/>
    <x v="1"/>
    <x v="27"/>
    <n v="116"/>
    <n v="29505.187999999998"/>
    <n v="254.35506896551723"/>
  </r>
  <r>
    <x v="6"/>
    <s v="5035 Stjørdal"/>
    <x v="16"/>
    <x v="27"/>
    <n v="33"/>
    <n v="5359.9660000000003"/>
    <n v="162.42321212121215"/>
  </r>
  <r>
    <x v="0"/>
    <s v="5001 Trondheim"/>
    <x v="0"/>
    <x v="27"/>
    <n v="21"/>
    <n v="3670.0120000000002"/>
    <n v="174.76247619047621"/>
  </r>
  <r>
    <x v="6"/>
    <s v="5033 Tydal"/>
    <x v="14"/>
    <x v="27"/>
    <n v="12"/>
    <n v="2734.915"/>
    <n v="227.90958333333333"/>
  </r>
  <r>
    <x v="1"/>
    <s v="5038 Verdal"/>
    <x v="19"/>
    <x v="27"/>
    <n v="53"/>
    <n v="12542.991"/>
    <n v="236.66020754716982"/>
  </r>
  <r>
    <x v="4"/>
    <s v="5057 Ørland"/>
    <x v="33"/>
    <x v="27"/>
    <n v="42"/>
    <n v="12378.343000000001"/>
    <n v="294.7224523809524"/>
  </r>
  <r>
    <x v="4"/>
    <s v="5058 Åfjord"/>
    <x v="34"/>
    <x v="27"/>
    <n v="47"/>
    <n v="13987.79"/>
    <n v="297.61255319148938"/>
  </r>
  <r>
    <x v="2"/>
    <s v="5049 Flatanger"/>
    <x v="27"/>
    <x v="28"/>
    <n v="5"/>
    <n v="1224.049"/>
    <n v="244.8098"/>
  </r>
  <r>
    <x v="6"/>
    <s v="5036 Frosta"/>
    <x v="17"/>
    <x v="28"/>
    <n v="5"/>
    <n v="1162.6130000000001"/>
    <n v="232.52260000000001"/>
  </r>
  <r>
    <x v="3"/>
    <s v="5014 Frøya"/>
    <x v="3"/>
    <x v="28"/>
    <n v="3"/>
    <n v="414.40699999999998"/>
    <n v="138.13566666666665"/>
  </r>
  <r>
    <x v="2"/>
    <s v="5045 Grong"/>
    <x v="24"/>
    <x v="28"/>
    <n v="17"/>
    <n v="5830.9189999999999"/>
    <n v="342.99523529411766"/>
  </r>
  <r>
    <x v="3"/>
    <s v="5055 Heim"/>
    <x v="31"/>
    <x v="28"/>
    <n v="44"/>
    <n v="10573.451999999999"/>
    <n v="240.30572727272727"/>
  </r>
  <r>
    <x v="3"/>
    <s v="5056 Hitra"/>
    <x v="32"/>
    <x v="28"/>
    <n v="14"/>
    <n v="2182.8719999999998"/>
    <n v="155.91942857142857"/>
  </r>
  <r>
    <x v="5"/>
    <s v="5026 Holtålen"/>
    <x v="8"/>
    <x v="28"/>
    <n v="17"/>
    <n v="1893.6849999999999"/>
    <n v="111.39323529411764"/>
  </r>
  <r>
    <x v="2"/>
    <s v="5046 Høylandet"/>
    <x v="25"/>
    <x v="28"/>
    <n v="22"/>
    <n v="5180.9679999999998"/>
    <n v="235.49854545454545"/>
  </r>
  <r>
    <x v="1"/>
    <s v="5053 Inderøy"/>
    <x v="29"/>
    <x v="28"/>
    <n v="47"/>
    <n v="10938.994000000001"/>
    <n v="232.74455319148939"/>
  </r>
  <r>
    <x v="4"/>
    <s v="5054 Indre Fosen"/>
    <x v="30"/>
    <x v="28"/>
    <n v="75"/>
    <n v="18297.511999999999"/>
    <n v="243.96682666666666"/>
  </r>
  <r>
    <x v="2"/>
    <s v="5052 Leka"/>
    <x v="28"/>
    <x v="28"/>
    <n v="16"/>
    <n v="2276.973"/>
    <n v="142.3108125"/>
  </r>
  <r>
    <x v="1"/>
    <s v="5037 Levanger"/>
    <x v="18"/>
    <x v="28"/>
    <n v="71"/>
    <n v="21656.812000000002"/>
    <n v="305.02552112676057"/>
  </r>
  <r>
    <x v="2"/>
    <s v="5042 Lierne"/>
    <x v="21"/>
    <x v="28"/>
    <n v="12"/>
    <n v="3229.3629999999998"/>
    <n v="269.11358333333334"/>
  </r>
  <r>
    <x v="6"/>
    <s v="5031 Malvik"/>
    <x v="12"/>
    <x v="28"/>
    <n v="11"/>
    <n v="2431.538"/>
    <n v="221.04890909090909"/>
  </r>
  <r>
    <x v="5"/>
    <s v="5028 Melhus"/>
    <x v="10"/>
    <x v="28"/>
    <n v="39"/>
    <n v="7119.598"/>
    <n v="182.55379487179488"/>
  </r>
  <r>
    <x v="6"/>
    <s v="5034 Meråker"/>
    <x v="15"/>
    <x v="28"/>
    <n v="1"/>
    <n v="288.14100000000002"/>
    <n v="288.14100000000002"/>
  </r>
  <r>
    <x v="5"/>
    <s v="5027 Midtre Gauldal"/>
    <x v="9"/>
    <x v="28"/>
    <n v="69"/>
    <n v="11008.686"/>
    <n v="159.54617391304348"/>
  </r>
  <r>
    <x v="2"/>
    <s v="5007 Namsos"/>
    <x v="2"/>
    <x v="28"/>
    <n v="62"/>
    <n v="17896.638999999999"/>
    <n v="288.65546774193547"/>
  </r>
  <r>
    <x v="2"/>
    <s v="5044 Namskogan"/>
    <x v="23"/>
    <x v="28"/>
    <n v="8"/>
    <n v="1862.09"/>
    <n v="232.76124999999999"/>
  </r>
  <r>
    <x v="2"/>
    <s v="5060 Nærøysund"/>
    <x v="36"/>
    <x v="28"/>
    <n v="67"/>
    <n v="16441.042000000001"/>
    <n v="245.3886865671642"/>
  </r>
  <r>
    <x v="5"/>
    <s v="5021 Oppdal"/>
    <x v="5"/>
    <x v="28"/>
    <n v="41"/>
    <n v="7376.8220000000001"/>
    <n v="179.92248780487805"/>
  </r>
  <r>
    <x v="3"/>
    <s v="5059 Orkland"/>
    <x v="35"/>
    <x v="28"/>
    <n v="94"/>
    <n v="25743.16"/>
    <n v="273.86340425531915"/>
  </r>
  <r>
    <x v="4"/>
    <s v="5020 Osen"/>
    <x v="4"/>
    <x v="28"/>
    <n v="13"/>
    <n v="3243.7959999999998"/>
    <n v="249.52276923076923"/>
  </r>
  <r>
    <x v="2"/>
    <s v="5047 Overhalla"/>
    <x v="26"/>
    <x v="28"/>
    <n v="40"/>
    <n v="9828.8160000000007"/>
    <n v="245.72040000000001"/>
  </r>
  <r>
    <x v="5"/>
    <s v="5022 Rennebu"/>
    <x v="6"/>
    <x v="28"/>
    <n v="38"/>
    <n v="6703.8180000000002"/>
    <n v="176.41626315789475"/>
  </r>
  <r>
    <x v="3"/>
    <s v="5061 Rindal"/>
    <x v="37"/>
    <x v="28"/>
    <n v="40"/>
    <n v="10122.415000000001"/>
    <n v="253.06037500000002"/>
  </r>
  <r>
    <x v="5"/>
    <s v="5025 Røros"/>
    <x v="7"/>
    <x v="28"/>
    <n v="28"/>
    <n v="5732.6949999999997"/>
    <n v="204.73910714285714"/>
  </r>
  <r>
    <x v="2"/>
    <s v="5043 Røyrvik"/>
    <x v="22"/>
    <x v="28"/>
    <n v="2"/>
    <n v="314.61099999999999"/>
    <n v="157.30549999999999"/>
  </r>
  <r>
    <x v="6"/>
    <s v="5032 Selbu"/>
    <x v="13"/>
    <x v="28"/>
    <n v="32"/>
    <n v="8626.6260000000002"/>
    <n v="269.58206250000001"/>
  </r>
  <r>
    <x v="3"/>
    <s v="5029 Skaun"/>
    <x v="11"/>
    <x v="28"/>
    <n v="12"/>
    <n v="2405.7139999999999"/>
    <n v="200.47616666666667"/>
  </r>
  <r>
    <x v="1"/>
    <s v="5041 Snåsa"/>
    <x v="20"/>
    <x v="28"/>
    <n v="30"/>
    <n v="7471.134"/>
    <n v="249.0378"/>
  </r>
  <r>
    <x v="1"/>
    <s v="5006 Steinkjer"/>
    <x v="1"/>
    <x v="28"/>
    <n v="111"/>
    <n v="27979.701000000001"/>
    <n v="252.06937837837839"/>
  </r>
  <r>
    <x v="6"/>
    <s v="5035 Stjørdal"/>
    <x v="16"/>
    <x v="28"/>
    <n v="29"/>
    <n v="4979.4610000000002"/>
    <n v="171.70555172413793"/>
  </r>
  <r>
    <x v="0"/>
    <s v="5001 Trondheim"/>
    <x v="0"/>
    <x v="28"/>
    <n v="18"/>
    <n v="3103.828"/>
    <n v="172.43488888888888"/>
  </r>
  <r>
    <x v="6"/>
    <s v="5033 Tydal"/>
    <x v="14"/>
    <x v="28"/>
    <n v="11"/>
    <n v="2782.058"/>
    <n v="252.91436363636365"/>
  </r>
  <r>
    <x v="1"/>
    <s v="5038 Verdal"/>
    <x v="19"/>
    <x v="28"/>
    <n v="48"/>
    <n v="12107.367"/>
    <n v="252.23681250000001"/>
  </r>
  <r>
    <x v="4"/>
    <s v="5057 Ørland"/>
    <x v="33"/>
    <x v="28"/>
    <n v="38"/>
    <n v="11925.304"/>
    <n v="313.8237894736842"/>
  </r>
  <r>
    <x v="4"/>
    <s v="5058 Åfjord"/>
    <x v="34"/>
    <x v="28"/>
    <n v="44"/>
    <n v="13438.031999999999"/>
    <n v="305.40981818181814"/>
  </r>
  <r>
    <x v="2"/>
    <s v="5049 Flatanger"/>
    <x v="27"/>
    <x v="29"/>
    <n v="4"/>
    <n v="1122.165"/>
    <n v="280.54124999999999"/>
  </r>
  <r>
    <x v="6"/>
    <s v="5036 Frosta"/>
    <x v="17"/>
    <x v="29"/>
    <n v="6"/>
    <n v="1071.4169999999999"/>
    <n v="178.56949999999998"/>
  </r>
  <r>
    <x v="3"/>
    <s v="5014 Frøya"/>
    <x v="3"/>
    <x v="29"/>
    <n v="3"/>
    <n v="363.63299999999998"/>
    <n v="121.211"/>
  </r>
  <r>
    <x v="2"/>
    <s v="5045 Grong"/>
    <x v="24"/>
    <x v="29"/>
    <n v="14"/>
    <n v="5243.0330000000004"/>
    <n v="374.50235714285719"/>
  </r>
  <r>
    <x v="3"/>
    <s v="5055 Heim"/>
    <x v="31"/>
    <x v="29"/>
    <n v="42"/>
    <n v="10963.453"/>
    <n v="261.03459523809522"/>
  </r>
  <r>
    <x v="3"/>
    <s v="5056 Hitra"/>
    <x v="32"/>
    <x v="29"/>
    <n v="11"/>
    <n v="2182.9830000000002"/>
    <n v="198.453"/>
  </r>
  <r>
    <x v="5"/>
    <s v="5026 Holtålen"/>
    <x v="8"/>
    <x v="29"/>
    <n v="14"/>
    <n v="1708.93"/>
    <n v="122.06642857142857"/>
  </r>
  <r>
    <x v="2"/>
    <s v="5046 Høylandet"/>
    <x v="25"/>
    <x v="29"/>
    <n v="19"/>
    <n v="5056.2479999999996"/>
    <n v="266.11831578947368"/>
  </r>
  <r>
    <x v="1"/>
    <s v="5053 Inderøy"/>
    <x v="29"/>
    <x v="29"/>
    <n v="42"/>
    <n v="11480.358"/>
    <n v="273.34185714285712"/>
  </r>
  <r>
    <x v="4"/>
    <s v="5054 Indre Fosen"/>
    <x v="30"/>
    <x v="29"/>
    <n v="70"/>
    <n v="18261.203000000001"/>
    <n v="260.87432857142858"/>
  </r>
  <r>
    <x v="2"/>
    <s v="5052 Leka"/>
    <x v="28"/>
    <x v="29"/>
    <n v="15"/>
    <n v="2559.0070000000001"/>
    <n v="170.60046666666668"/>
  </r>
  <r>
    <x v="1"/>
    <s v="5037 Levanger"/>
    <x v="18"/>
    <x v="29"/>
    <n v="65"/>
    <n v="22735.81"/>
    <n v="349.78169230769231"/>
  </r>
  <r>
    <x v="2"/>
    <s v="5042 Lierne"/>
    <x v="21"/>
    <x v="29"/>
    <n v="12"/>
    <n v="3371.4679999999998"/>
    <n v="280.95566666666667"/>
  </r>
  <r>
    <x v="6"/>
    <s v="5031 Malvik"/>
    <x v="12"/>
    <x v="29"/>
    <n v="10"/>
    <n v="2473.3130000000001"/>
    <n v="247.3313"/>
  </r>
  <r>
    <x v="5"/>
    <s v="5028 Melhus"/>
    <x v="10"/>
    <x v="29"/>
    <n v="33"/>
    <n v="6902.13"/>
    <n v="209.15545454545455"/>
  </r>
  <r>
    <x v="6"/>
    <s v="5034 Meråker"/>
    <x v="15"/>
    <x v="29"/>
    <n v="1"/>
    <n v="332.89400000000001"/>
    <n v="332.89400000000001"/>
  </r>
  <r>
    <x v="5"/>
    <s v="5027 Midtre Gauldal"/>
    <x v="9"/>
    <x v="29"/>
    <n v="63"/>
    <n v="11037.285"/>
    <n v="175.19499999999999"/>
  </r>
  <r>
    <x v="2"/>
    <s v="5007 Namsos"/>
    <x v="2"/>
    <x v="29"/>
    <n v="54"/>
    <n v="17296.165000000001"/>
    <n v="320.2993518518519"/>
  </r>
  <r>
    <x v="2"/>
    <s v="5044 Namskogan"/>
    <x v="23"/>
    <x v="29"/>
    <n v="8"/>
    <n v="1884.423"/>
    <n v="235.552875"/>
  </r>
  <r>
    <x v="2"/>
    <s v="5060 Nærøysund"/>
    <x v="36"/>
    <x v="29"/>
    <n v="63"/>
    <n v="16523.657999999999"/>
    <n v="262.2802857142857"/>
  </r>
  <r>
    <x v="5"/>
    <s v="5021 Oppdal"/>
    <x v="5"/>
    <x v="29"/>
    <n v="41"/>
    <n v="7256.8710000000001"/>
    <n v="176.99685365853659"/>
  </r>
  <r>
    <x v="3"/>
    <s v="5059 Orkland"/>
    <x v="35"/>
    <x v="29"/>
    <n v="90"/>
    <n v="26934.589"/>
    <n v="299.2732111111111"/>
  </r>
  <r>
    <x v="4"/>
    <s v="5020 Osen"/>
    <x v="4"/>
    <x v="29"/>
    <n v="14"/>
    <n v="3467.2170000000001"/>
    <n v="247.65835714285714"/>
  </r>
  <r>
    <x v="2"/>
    <s v="5047 Overhalla"/>
    <x v="26"/>
    <x v="29"/>
    <n v="36"/>
    <n v="9266.348"/>
    <n v="257.39855555555556"/>
  </r>
  <r>
    <x v="5"/>
    <s v="5022 Rennebu"/>
    <x v="6"/>
    <x v="29"/>
    <n v="39"/>
    <n v="6966.1139999999996"/>
    <n v="178.6183076923077"/>
  </r>
  <r>
    <x v="3"/>
    <s v="5061 Rindal"/>
    <x v="37"/>
    <x v="29"/>
    <n v="38"/>
    <n v="10375.040000000001"/>
    <n v="273.02736842105264"/>
  </r>
  <r>
    <x v="5"/>
    <s v="5025 Røros"/>
    <x v="7"/>
    <x v="29"/>
    <n v="24"/>
    <n v="5972.0820000000003"/>
    <n v="248.83675000000002"/>
  </r>
  <r>
    <x v="2"/>
    <s v="5043 Røyrvik"/>
    <x v="22"/>
    <x v="29"/>
    <n v="2"/>
    <n v="346.07600000000002"/>
    <n v="173.03800000000001"/>
  </r>
  <r>
    <x v="6"/>
    <s v="5032 Selbu"/>
    <x v="13"/>
    <x v="29"/>
    <n v="31"/>
    <n v="9092.6749999999993"/>
    <n v="293.31209677419355"/>
  </r>
  <r>
    <x v="3"/>
    <s v="5029 Skaun"/>
    <x v="11"/>
    <x v="29"/>
    <n v="11"/>
    <n v="2406.54"/>
    <n v="218.77636363636364"/>
  </r>
  <r>
    <x v="1"/>
    <s v="5041 Snåsa"/>
    <x v="20"/>
    <x v="29"/>
    <n v="28"/>
    <n v="7825.7619999999997"/>
    <n v="279.49149999999997"/>
  </r>
  <r>
    <x v="1"/>
    <s v="5006 Steinkjer"/>
    <x v="1"/>
    <x v="29"/>
    <n v="106"/>
    <n v="29393.233"/>
    <n v="277.29465094339622"/>
  </r>
  <r>
    <x v="6"/>
    <s v="5035 Stjørdal"/>
    <x v="16"/>
    <x v="29"/>
    <n v="28"/>
    <n v="5279.6019999999999"/>
    <n v="188.55721428571428"/>
  </r>
  <r>
    <x v="0"/>
    <s v="5001 Trondheim"/>
    <x v="0"/>
    <x v="29"/>
    <n v="15"/>
    <n v="2753.4540000000002"/>
    <n v="183.56360000000001"/>
  </r>
  <r>
    <x v="6"/>
    <s v="5033 Tydal"/>
    <x v="14"/>
    <x v="29"/>
    <n v="11"/>
    <n v="3126.3629999999998"/>
    <n v="284.21481818181815"/>
  </r>
  <r>
    <x v="1"/>
    <s v="5038 Verdal"/>
    <x v="19"/>
    <x v="29"/>
    <n v="45"/>
    <n v="13006.168"/>
    <n v="289.02595555555553"/>
  </r>
  <r>
    <x v="4"/>
    <s v="5057 Ørland"/>
    <x v="33"/>
    <x v="29"/>
    <n v="35"/>
    <n v="12042.895"/>
    <n v="344.0827142857143"/>
  </r>
  <r>
    <x v="4"/>
    <s v="5058 Åfjord"/>
    <x v="34"/>
    <x v="29"/>
    <n v="41"/>
    <n v="13188.169"/>
    <n v="321.662658536585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7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7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7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7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5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4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3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2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6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5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4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3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8.xml"/></Relationships>
</file>

<file path=xl/pivotTables/_rels/pivotTable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9.xml"/></Relationships>
</file>

<file path=xl/pivotTables/_rels/pivotTable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0.xml"/></Relationships>
</file>

<file path=xl/pivotTables/_rels/pivotTable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2.xml"/></Relationships>
</file>

<file path=xl/pivotTables/_rels/pivotTable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7.xml"/></Relationships>
</file>

<file path=xl/pivotTables/_rels/pivotTable4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6.xml"/></Relationships>
</file>

<file path=xl/pivotTables/_rels/pivotTable4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7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7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7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ED4A88-8EE0-47D4-B6D8-82123AB1E0BA}" name="Pivottabell16" cacheId="669" applyNumberFormats="0" applyBorderFormats="0" applyFontFormats="0" applyPatternFormats="0" applyAlignmentFormats="0" applyWidthHeightFormats="1" dataCaption="Verdier" tag="698cb0c3-944b-4eb9-b058-6af2eb1764d0" updatedVersion="8" minRefreshableVersion="3" subtotalHiddenItems="1" itemPrintTitles="1" createdVersion="7" indent="0" outline="1" outlineData="1" multipleFieldFilters="0" chartFormat="6">
  <location ref="K12:L51" firstHeaderRow="1" firstDataRow="1" firstDataCol="1" rowPageCount="2" colPageCount="1"/>
  <pivotFields count="4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xis="axisRow" allDrilled="1" subtotalTop="0" showAll="0" sortType="ascending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3"/>
  </rowFields>
  <rowItems count="39">
    <i>
      <x v="15"/>
    </i>
    <i>
      <x v="27"/>
    </i>
    <i>
      <x v="2"/>
    </i>
    <i>
      <x v="1"/>
    </i>
    <i>
      <x/>
    </i>
    <i>
      <x v="6"/>
    </i>
    <i>
      <x v="17"/>
    </i>
    <i>
      <x v="5"/>
    </i>
    <i>
      <x v="29"/>
    </i>
    <i>
      <x v="13"/>
    </i>
    <i>
      <x v="10"/>
    </i>
    <i>
      <x v="33"/>
    </i>
    <i>
      <x v="34"/>
    </i>
    <i>
      <x v="12"/>
    </i>
    <i>
      <x v="22"/>
    </i>
    <i>
      <x v="7"/>
    </i>
    <i>
      <x v="3"/>
    </i>
    <i>
      <x v="32"/>
    </i>
    <i>
      <x v="26"/>
    </i>
    <i>
      <x v="14"/>
    </i>
    <i>
      <x v="24"/>
    </i>
    <i>
      <x v="20"/>
    </i>
    <i>
      <x v="30"/>
    </i>
    <i>
      <x v="28"/>
    </i>
    <i>
      <x v="23"/>
    </i>
    <i>
      <x v="25"/>
    </i>
    <i>
      <x v="4"/>
    </i>
    <i>
      <x v="16"/>
    </i>
    <i>
      <x v="8"/>
    </i>
    <i>
      <x v="36"/>
    </i>
    <i>
      <x v="35"/>
    </i>
    <i>
      <x v="37"/>
    </i>
    <i>
      <x v="19"/>
    </i>
    <i>
      <x v="18"/>
    </i>
    <i>
      <x v="9"/>
    </i>
    <i>
      <x v="11"/>
    </i>
    <i>
      <x v="21"/>
    </i>
    <i>
      <x v="31"/>
    </i>
    <i t="grand">
      <x/>
    </i>
  </rowItems>
  <colItems count="1">
    <i/>
  </colItems>
  <pageFields count="2">
    <pageField fld="0" hier="0" name="[Tab_base].[Region].[All]" cap="All"/>
    <pageField fld="1" hier="3" name="[Tab_base].[år].&amp;[2024]" cap="2024"/>
  </pageFields>
  <dataFields count="1">
    <dataField name="Trøndealg" fld="2" subtotal="count" baseField="3" baseItem="0" numFmtId="164"/>
  </dataFields>
  <formats count="2">
    <format dxfId="268">
      <pivotArea outline="0" collapsedLevelsAreSubtotals="1" fieldPosition="0"/>
    </format>
    <format dxfId="267">
      <pivotArea dataOnly="0" grandRow="1" fieldPosition="0"/>
    </format>
  </formats>
  <chartFormats count="2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5">
    <pivotHierarchy multipleItemSelectionAllowed="1" dragToData="1"/>
    <pivotHierarchy dragToData="1"/>
    <pivotHierarchy multipleItemSelectionAllowed="1" dragToData="1"/>
    <pivotHierarchy multipleItemSelectionAllowed="1" dragToData="1">
      <members count="1" level="1">
        <member name="[Tab_base].[år].&amp;[2024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 caption="Trøndealg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7" showRowHeaders="1" showColHeaders="1" showRowStripes="0" showColStripes="0" showLastColumn="1"/>
  <rowHierarchiesUsage count="1">
    <rowHierarchyUsage hierarchyUsage="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DB99F-4124-440D-9D7D-352C168EA28D}" name="Pivottabell5" cacheId="758" applyNumberFormats="0" applyBorderFormats="0" applyFontFormats="0" applyPatternFormats="0" applyAlignmentFormats="0" applyWidthHeightFormats="1" dataCaption="Verdier" grandTotalCaption="Sum melkemengde" updatedVersion="8" minRefreshableVersion="3" colGrandTotals="0" itemPrintTitles="1" createdVersion="7" indent="0" compact="0" outline="1" outlineData="1" compactData="0" multipleFieldFilters="0">
  <location ref="AJ14:BN54" firstHeaderRow="1" firstDataRow="2" firstDataCol="1"/>
  <pivotFields count="7">
    <pivotField compact="0" multipleItemSelectionAllowed="1" showAll="0" defaultSubtotal="0">
      <items count="9">
        <item x="4"/>
        <item x="1"/>
        <item x="2"/>
        <item m="1" x="8"/>
        <item x="3"/>
        <item x="0"/>
        <item m="1" x="7"/>
        <item x="5"/>
        <item x="6"/>
      </items>
    </pivotField>
    <pivotField compact="0" showAll="0" defaultSubtotal="0"/>
    <pivotField axis="axisRow" compact="0" showAll="0" defaultSubtotal="0">
      <items count="39">
        <item x="27"/>
        <item x="17"/>
        <item x="3"/>
        <item x="24"/>
        <item x="31"/>
        <item x="32"/>
        <item x="8"/>
        <item x="25"/>
        <item x="29"/>
        <item x="30"/>
        <item x="28"/>
        <item x="18"/>
        <item x="21"/>
        <item x="12"/>
        <item x="10"/>
        <item x="15"/>
        <item x="9"/>
        <item x="23"/>
        <item x="2"/>
        <item x="36"/>
        <item x="5"/>
        <item x="35"/>
        <item x="4"/>
        <item x="26"/>
        <item x="6"/>
        <item x="37"/>
        <item x="7"/>
        <item x="22"/>
        <item x="13"/>
        <item x="11"/>
        <item x="20"/>
        <item x="1"/>
        <item x="16"/>
        <item x="0"/>
        <item x="14"/>
        <item x="19"/>
        <item x="33"/>
        <item x="34"/>
        <item m="1" x="38"/>
      </items>
    </pivotField>
    <pivotField axis="axisCol" compact="0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compact="0" numFmtId="3" showAll="0" defaultSubtotal="0"/>
    <pivotField dataField="1" compact="0" numFmtId="3" showAll="0" defaultSubtotal="0"/>
    <pivotField compact="0" numFmtId="3" showAll="0" defaultSubtotal="0"/>
  </pivotFields>
  <rowFields count="1">
    <field x="2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3"/>
  </colFields>
  <col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colItems>
  <dataFields count="1">
    <dataField name="Summer av melkeleveranse" fld="5" baseField="0" baseItem="0" numFmtId="164"/>
  </dataFields>
  <formats count="2">
    <format dxfId="247">
      <pivotArea grandRow="1" outline="0" collapsedLevelsAreSubtotals="1" fieldPosition="0"/>
    </format>
    <format dxfId="24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27C523-11D1-4E18-BAC0-341132B644CA}" name="Pivottabell7" cacheId="758" applyNumberFormats="0" applyBorderFormats="0" applyFontFormats="0" applyPatternFormats="0" applyAlignmentFormats="0" applyWidthHeightFormats="1" dataCaption="Verdier" grandTotalCaption="Sum melkemengde" updatedVersion="8" minRefreshableVersion="3" colGrandTotals="0" itemPrintTitles="1" createdVersion="7" indent="0" compact="0" outline="1" outlineData="1" compactData="0" multipleFieldFilters="0">
  <location ref="A14:AF61" firstHeaderRow="1" firstDataRow="2" firstDataCol="2"/>
  <pivotFields count="7">
    <pivotField axis="axisRow" compact="0" multipleItemSelectionAllowed="1" showAll="0" defaultSubtotal="0">
      <items count="9">
        <item m="1" x="8"/>
        <item m="1" x="7"/>
        <item x="0"/>
        <item x="1"/>
        <item x="2"/>
        <item x="3"/>
        <item x="4"/>
        <item x="5"/>
        <item x="6"/>
      </items>
    </pivotField>
    <pivotField compact="0" showAll="0" defaultSubtotal="0"/>
    <pivotField axis="axisRow" compact="0" showAll="0" defaultSubtotal="0">
      <items count="39">
        <item x="27"/>
        <item x="17"/>
        <item x="3"/>
        <item x="24"/>
        <item x="31"/>
        <item x="32"/>
        <item x="8"/>
        <item x="25"/>
        <item x="29"/>
        <item x="30"/>
        <item x="28"/>
        <item x="18"/>
        <item x="21"/>
        <item x="12"/>
        <item x="10"/>
        <item x="15"/>
        <item x="9"/>
        <item x="23"/>
        <item x="2"/>
        <item x="36"/>
        <item x="5"/>
        <item x="35"/>
        <item x="4"/>
        <item x="26"/>
        <item x="6"/>
        <item x="37"/>
        <item x="7"/>
        <item x="22"/>
        <item x="13"/>
        <item x="11"/>
        <item x="20"/>
        <item x="1"/>
        <item x="16"/>
        <item x="0"/>
        <item x="14"/>
        <item x="19"/>
        <item x="33"/>
        <item x="34"/>
        <item m="1" x="38"/>
      </items>
    </pivotField>
    <pivotField axis="axisCol" compact="0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compact="0" numFmtId="3" showAll="0" defaultSubtotal="0"/>
    <pivotField dataField="1" compact="0" numFmtId="3" showAll="0" defaultSubtotal="0"/>
    <pivotField compact="0" numFmtId="3" showAll="0" defaultSubtotal="0"/>
  </pivotFields>
  <rowFields count="2">
    <field x="0"/>
    <field x="2"/>
  </rowFields>
  <rowItems count="46">
    <i>
      <x v="2"/>
    </i>
    <i r="1">
      <x v="33"/>
    </i>
    <i>
      <x v="3"/>
    </i>
    <i r="1">
      <x v="8"/>
    </i>
    <i r="1">
      <x v="11"/>
    </i>
    <i r="1">
      <x v="30"/>
    </i>
    <i r="1">
      <x v="31"/>
    </i>
    <i r="1">
      <x v="35"/>
    </i>
    <i>
      <x v="4"/>
    </i>
    <i r="1">
      <x/>
    </i>
    <i r="1">
      <x v="3"/>
    </i>
    <i r="1">
      <x v="7"/>
    </i>
    <i r="1">
      <x v="10"/>
    </i>
    <i r="1">
      <x v="12"/>
    </i>
    <i r="1">
      <x v="17"/>
    </i>
    <i r="1">
      <x v="18"/>
    </i>
    <i r="1">
      <x v="19"/>
    </i>
    <i r="1">
      <x v="23"/>
    </i>
    <i r="1">
      <x v="27"/>
    </i>
    <i>
      <x v="5"/>
    </i>
    <i r="1">
      <x v="2"/>
    </i>
    <i r="1">
      <x v="4"/>
    </i>
    <i r="1">
      <x v="5"/>
    </i>
    <i r="1">
      <x v="21"/>
    </i>
    <i r="1">
      <x v="25"/>
    </i>
    <i r="1">
      <x v="29"/>
    </i>
    <i>
      <x v="6"/>
    </i>
    <i r="1">
      <x v="9"/>
    </i>
    <i r="1">
      <x v="22"/>
    </i>
    <i r="1">
      <x v="36"/>
    </i>
    <i r="1">
      <x v="37"/>
    </i>
    <i>
      <x v="7"/>
    </i>
    <i r="1">
      <x v="6"/>
    </i>
    <i r="1">
      <x v="14"/>
    </i>
    <i r="1">
      <x v="16"/>
    </i>
    <i r="1">
      <x v="20"/>
    </i>
    <i r="1">
      <x v="24"/>
    </i>
    <i r="1">
      <x v="26"/>
    </i>
    <i>
      <x v="8"/>
    </i>
    <i r="1">
      <x v="1"/>
    </i>
    <i r="1">
      <x v="13"/>
    </i>
    <i r="1">
      <x v="15"/>
    </i>
    <i r="1">
      <x v="28"/>
    </i>
    <i r="1">
      <x v="32"/>
    </i>
    <i r="1">
      <x v="34"/>
    </i>
    <i t="grand">
      <x/>
    </i>
  </rowItems>
  <colFields count="1">
    <field x="3"/>
  </colFields>
  <col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colItems>
  <dataFields count="1">
    <dataField name="Summer av melkeleveranse" fld="5" baseField="0" baseItem="0"/>
  </dataFields>
  <formats count="14">
    <format dxfId="261">
      <pivotArea fieldPosition="0">
        <references count="2">
          <reference field="0" count="1" selected="0">
            <x v="2"/>
          </reference>
          <reference field="2" count="1">
            <x v="33"/>
          </reference>
        </references>
      </pivotArea>
    </format>
    <format dxfId="260">
      <pivotArea fieldPosition="0">
        <references count="1">
          <reference field="0" count="1">
            <x v="3"/>
          </reference>
        </references>
      </pivotArea>
    </format>
    <format dxfId="259">
      <pivotArea fieldPosition="0">
        <references count="2">
          <reference field="0" count="1" selected="0">
            <x v="3"/>
          </reference>
          <reference field="2" count="5">
            <x v="8"/>
            <x v="11"/>
            <x v="30"/>
            <x v="31"/>
            <x v="35"/>
          </reference>
        </references>
      </pivotArea>
    </format>
    <format dxfId="258">
      <pivotArea fieldPosition="0">
        <references count="1">
          <reference field="0" count="1">
            <x v="4"/>
          </reference>
        </references>
      </pivotArea>
    </format>
    <format dxfId="257">
      <pivotArea fieldPosition="0">
        <references count="2">
          <reference field="0" count="1" selected="0">
            <x v="4"/>
          </reference>
          <reference field="2" count="10">
            <x v="0"/>
            <x v="3"/>
            <x v="7"/>
            <x v="10"/>
            <x v="12"/>
            <x v="17"/>
            <x v="18"/>
            <x v="19"/>
            <x v="23"/>
            <x v="27"/>
          </reference>
        </references>
      </pivotArea>
    </format>
    <format dxfId="256">
      <pivotArea fieldPosition="0">
        <references count="1">
          <reference field="0" count="1">
            <x v="5"/>
          </reference>
        </references>
      </pivotArea>
    </format>
    <format dxfId="255">
      <pivotArea fieldPosition="0">
        <references count="2">
          <reference field="0" count="1" selected="0">
            <x v="5"/>
          </reference>
          <reference field="2" count="6">
            <x v="2"/>
            <x v="4"/>
            <x v="5"/>
            <x v="21"/>
            <x v="25"/>
            <x v="29"/>
          </reference>
        </references>
      </pivotArea>
    </format>
    <format dxfId="254">
      <pivotArea fieldPosition="0">
        <references count="1">
          <reference field="0" count="1">
            <x v="6"/>
          </reference>
        </references>
      </pivotArea>
    </format>
    <format dxfId="253">
      <pivotArea fieldPosition="0">
        <references count="2">
          <reference field="0" count="1" selected="0">
            <x v="6"/>
          </reference>
          <reference field="2" count="4">
            <x v="9"/>
            <x v="22"/>
            <x v="36"/>
            <x v="37"/>
          </reference>
        </references>
      </pivotArea>
    </format>
    <format dxfId="252">
      <pivotArea fieldPosition="0">
        <references count="1">
          <reference field="0" count="1">
            <x v="7"/>
          </reference>
        </references>
      </pivotArea>
    </format>
    <format dxfId="251">
      <pivotArea fieldPosition="0">
        <references count="2">
          <reference field="0" count="1" selected="0">
            <x v="7"/>
          </reference>
          <reference field="2" count="6">
            <x v="6"/>
            <x v="14"/>
            <x v="16"/>
            <x v="20"/>
            <x v="24"/>
            <x v="26"/>
          </reference>
        </references>
      </pivotArea>
    </format>
    <format dxfId="250">
      <pivotArea fieldPosition="0">
        <references count="1">
          <reference field="0" count="1">
            <x v="8"/>
          </reference>
        </references>
      </pivotArea>
    </format>
    <format dxfId="249">
      <pivotArea fieldPosition="0">
        <references count="2">
          <reference field="0" count="1" selected="0">
            <x v="8"/>
          </reference>
          <reference field="2" count="6">
            <x v="1"/>
            <x v="13"/>
            <x v="15"/>
            <x v="28"/>
            <x v="32"/>
            <x v="34"/>
          </reference>
        </references>
      </pivotArea>
    </format>
    <format dxfId="248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8A8C9A-5D58-4DA4-AE9D-4A51E367D362}" name="Pivottabell8" cacheId="758" applyNumberFormats="0" applyBorderFormats="0" applyFontFormats="0" applyPatternFormats="0" applyAlignmentFormats="0" applyWidthHeightFormats="1" dataCaption="Verdier" grandTotalCaption="Sum melkemengde" updatedVersion="8" minRefreshableVersion="3" colGrandTotals="0" itemPrintTitles="1" createdVersion="7" indent="0" outline="1" outlineData="1" multipleFieldFilters="0">
  <location ref="G7" firstHeaderRow="0" firstDataRow="0" firstDataCol="0" rowPageCount="1" colPageCount="1"/>
  <pivotFields count="7">
    <pivotField axis="axisPage" multipleItemSelectionAllowed="1" showAll="0">
      <items count="10">
        <item m="1" x="8"/>
        <item m="1" x="7"/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numFmtId="3" showAll="0"/>
    <pivotField numFmtId="3" showAll="0"/>
    <pivotField numFmtId="3" showAll="0"/>
  </pivotFields>
  <pageFields count="1">
    <pageField fld="0" hier="-1"/>
  </pageFields>
  <formats count="1">
    <format dxfId="262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97388D-2824-4027-B5BE-9BD9188F7884}" name="Pivottabell1" cacheId="758" applyNumberFormats="0" applyBorderFormats="0" applyFontFormats="0" applyPatternFormats="0" applyAlignmentFormats="0" applyWidthHeightFormats="1" dataCaption="Verdier" grandTotalCaption="Sum melkemengde" updatedVersion="8" minRefreshableVersion="3" colGrandTotals="0" itemPrintTitles="1" createdVersion="7" indent="0" compact="0" outline="1" outlineData="1" compactData="0" multipleFieldFilters="0">
  <location ref="M4" firstHeaderRow="0" firstDataRow="0" firstDataCol="0" rowPageCount="1" colPageCount="1"/>
  <pivotFields count="7">
    <pivotField compact="0" multipleItemSelectionAllowed="1" showAll="0" defaultSubtotal="0">
      <items count="9">
        <item x="4"/>
        <item x="1"/>
        <item x="2"/>
        <item m="1" x="8"/>
        <item x="3"/>
        <item x="0"/>
        <item m="1" x="7"/>
        <item x="5"/>
        <item x="6"/>
      </items>
    </pivotField>
    <pivotField compact="0" showAll="0" defaultSubtotal="0"/>
    <pivotField axis="axisPage" compact="0" multipleItemSelectionAllowed="1" showAll="0" defaultSubtotal="0">
      <items count="39">
        <item x="27"/>
        <item x="17"/>
        <item x="3"/>
        <item x="24"/>
        <item x="31"/>
        <item x="32"/>
        <item x="8"/>
        <item x="25"/>
        <item x="29"/>
        <item x="30"/>
        <item x="28"/>
        <item x="18"/>
        <item x="21"/>
        <item x="12"/>
        <item x="10"/>
        <item x="15"/>
        <item x="9"/>
        <item x="23"/>
        <item x="2"/>
        <item x="36"/>
        <item x="5"/>
        <item x="35"/>
        <item x="4"/>
        <item x="26"/>
        <item x="6"/>
        <item x="37"/>
        <item x="7"/>
        <item x="22"/>
        <item x="13"/>
        <item x="11"/>
        <item x="20"/>
        <item x="1"/>
        <item x="16"/>
        <item x="0"/>
        <item x="14"/>
        <item x="19"/>
        <item x="33"/>
        <item x="34"/>
        <item m="1" x="38"/>
      </items>
    </pivotField>
    <pivotField compact="0" showAll="0" defaultSubtotal="0"/>
    <pivotField compact="0" numFmtId="3" showAll="0" defaultSubtotal="0"/>
    <pivotField compact="0" numFmtId="3" showAll="0" defaultSubtotal="0"/>
    <pivotField compact="0" numFmtId="3" showAll="0" defaultSubtotal="0"/>
  </pivotFields>
  <pageFields count="1">
    <pageField fld="2" hier="-1"/>
  </pageFields>
  <formats count="1">
    <format dxfId="263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9812AE-C8C7-4295-BCB1-1AB6F10A68CE}" name="Pivottabell9" cacheId="682" applyNumberFormats="0" applyBorderFormats="0" applyFontFormats="0" applyPatternFormats="0" applyAlignmentFormats="0" applyWidthHeightFormats="1" dataCaption="Verdier" grandTotalCaption="Gj.snitt alle kom." tag="811c84a8-fe2b-446b-86b5-ceabd42b1728" updatedVersion="8" minRefreshableVersion="3" subtotalHiddenItems="1" colGrandTotals="0" itemPrintTitles="1" createdVersion="7" indent="0" compact="0" outline="1" outlineData="1" compactData="0" multipleFieldFilters="0" rowHeaderCaption="Kommune">
  <location ref="B12:AG59" firstHeaderRow="1" firstDataRow="2" firstDataCol="2"/>
  <pivotFields count="4">
    <pivotField axis="axisCol" compact="0" allDrilled="1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axis="axisRow" compact="0" allDrilled="1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compact="0" showAll="0" defaultSubtotal="0"/>
    <pivotField axis="axisRow" compact="0" allDrilled="1" showAll="0" dataSourceSort="1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</pivotFields>
  <rowFields count="2">
    <field x="1"/>
    <field x="3"/>
  </rowFields>
  <rowItems count="46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>
      <x v="3"/>
    </i>
    <i r="1">
      <x v="19"/>
    </i>
    <i r="1">
      <x v="20"/>
    </i>
    <i r="1">
      <x v="21"/>
    </i>
    <i r="1">
      <x v="22"/>
    </i>
    <i r="1">
      <x v="23"/>
    </i>
    <i r="1">
      <x v="24"/>
    </i>
    <i>
      <x v="4"/>
    </i>
    <i r="1">
      <x v="25"/>
    </i>
    <i>
      <x v="5"/>
    </i>
    <i r="1">
      <x v="26"/>
    </i>
    <i r="1">
      <x v="27"/>
    </i>
    <i r="1">
      <x v="28"/>
    </i>
    <i r="1">
      <x v="29"/>
    </i>
    <i r="1">
      <x v="30"/>
    </i>
    <i r="1">
      <x v="31"/>
    </i>
    <i>
      <x v="6"/>
    </i>
    <i r="1">
      <x v="32"/>
    </i>
    <i r="1">
      <x v="33"/>
    </i>
    <i r="1">
      <x v="34"/>
    </i>
    <i r="1">
      <x v="35"/>
    </i>
    <i r="1">
      <x v="36"/>
    </i>
    <i r="1">
      <x v="37"/>
    </i>
    <i t="grand">
      <x/>
    </i>
  </rowItems>
  <colFields count="1">
    <field x="0"/>
  </colFields>
  <col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colItems>
  <dataFields count="1">
    <dataField fld="2" subtotal="count" baseField="0" baseItem="0" numFmtId="1"/>
  </dataFields>
  <formats count="1">
    <format dxfId="243">
      <pivotArea outline="0" collapsedLevelsAreSubtotals="1" fieldPosition="0"/>
    </format>
  </formats>
  <pivotHierarchies count="15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0"/>
    <rowHierarchyUsage hierarchyUsage="2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3AE5A3-9D91-4628-A353-346A885B14AF}" name="Pivottabell6" cacheId="685" applyNumberFormats="0" applyBorderFormats="0" applyFontFormats="0" applyPatternFormats="0" applyAlignmentFormats="0" applyWidthHeightFormats="1" dataCaption="Verdier" grandTotalCaption="Gj.snitt alle kom." tag="811c84a8-fe2b-446b-86b5-ceabd42b1728" updatedVersion="8" minRefreshableVersion="3" subtotalHiddenItems="1" colGrandTotals="0" itemPrintTitles="1" createdVersion="7" indent="0" compact="0" outline="1" outlineData="1" compactData="0" multipleFieldFilters="0" rowHeaderCaption="Kommune">
  <location ref="AK12:BO52" firstHeaderRow="1" firstDataRow="2" firstDataCol="1"/>
  <pivotFields count="4">
    <pivotField axis="axisCol" compact="0" allDrilled="1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compact="0" showAll="0" defaultSubtotal="0"/>
    <pivotField axis="axisRow" compact="0" allDrilled="1" showAll="0" dataSourceSort="1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compact="0" allDrilled="1" subtotalTop="0" showAll="0" dataSourceSort="1" defaultSubtotal="0" defaultAttributeDrillState="1"/>
  </pivotFields>
  <rowFields count="1">
    <field x="2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0"/>
  </colFields>
  <col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colItems>
  <dataFields count="1">
    <dataField fld="1" subtotal="count" baseField="0" baseItem="0" numFmtId="1"/>
  </dataFields>
  <formats count="1">
    <format dxfId="244">
      <pivotArea outline="0" collapsedLevelsAreSubtotals="1" fieldPosition="0"/>
    </format>
  </formats>
  <pivotHierarchies count="15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030757-480C-4585-9840-747A78A8D118}" name="Pivottabell10" cacheId="688" applyNumberFormats="0" applyBorderFormats="0" applyFontFormats="0" applyPatternFormats="0" applyAlignmentFormats="0" applyWidthHeightFormats="1" dataCaption="Verdier" grandTotalCaption="Gj.snitt alle kom." tag="811c84a8-fe2b-446b-86b5-ceabd42b1728" updatedVersion="8" minRefreshableVersion="3" subtotalHiddenItems="1" colGrandTotals="0" itemPrintTitles="1" createdVersion="7" indent="0" outline="1" outlineData="1" multipleFieldFilters="0" rowHeaderCaption="Kommune">
  <location ref="Q4" firstHeaderRow="0" firstDataRow="0" firstDataCol="0" rowPageCount="1" colPageCount="1"/>
  <pivotFields count="1">
    <pivotField axis="axisPage" allDrilled="1" subtotalTop="0" showAll="0" dataSourceSort="1" defaultSubtotal="0" defaultAttributeDrillState="1">
      <items count="1">
        <item x="0"/>
      </items>
    </pivotField>
  </pivotFields>
  <pageFields count="1">
    <pageField fld="0" hier="0" name="[Tab_base].[Region].[All]" cap="All"/>
  </pageFields>
  <formats count="1">
    <format dxfId="245">
      <pivotArea outline="0" collapsedLevelsAreSubtotals="1" fieldPosition="0"/>
    </format>
  </formats>
  <pivotHierarchies count="15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BE9F7C-D2E1-40E2-BE6C-9657A9270046}" name="Pivottabell7" cacheId="718" applyNumberFormats="0" applyBorderFormats="0" applyFontFormats="0" applyPatternFormats="0" applyAlignmentFormats="0" applyWidthHeightFormats="1" dataCaption="Verdier" tag="6b9aa1b7-9323-4207-a833-f21abf9d4330" updatedVersion="8" minRefreshableVersion="3" rowGrandTotals="0" colGrandTotals="0" itemPrintTitles="1" createdVersion="7" indent="0" outline="1" outlineData="1" multipleFieldFilters="0" chartFormat="15" rowHeaderCaption="År">
  <location ref="V48:AC79" firstHeaderRow="1" firstDataRow="2" firstDataCol="1"/>
  <pivotFields count="3">
    <pivotField axis="axisRow" allDrilled="1" subtotalTop="0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fld="1" subtotal="count" showDataAs="percentOfRow" baseField="0" baseItem="0" numFmtId="9"/>
  </dataFields>
  <formats count="8">
    <format dxfId="192">
      <pivotArea outline="0" collapsedLevelsAreSubtotals="1" fieldPosition="0"/>
    </format>
    <format dxfId="191">
      <pivotArea field="0" type="button" dataOnly="0" labelOnly="1" outline="0" axis="axisRow" fieldPosition="0"/>
    </format>
    <format dxfId="190">
      <pivotArea type="topRight" dataOnly="0" labelOnly="1" outline="0" fieldPosition="0"/>
    </format>
    <format dxfId="189">
      <pivotArea dataOnly="0" labelOnly="1" fieldPosition="0">
        <references count="1">
          <reference field="0" count="0"/>
        </references>
      </pivotArea>
    </format>
    <format dxfId="188">
      <pivotArea field="0" type="button" dataOnly="0" labelOnly="1" outline="0" axis="axisRow" fieldPosition="0"/>
    </format>
    <format dxfId="187">
      <pivotArea dataOnly="0" labelOnly="1" fieldPosition="0">
        <references count="1">
          <reference field="2" count="0"/>
        </references>
      </pivotArea>
    </format>
    <format dxfId="186">
      <pivotArea outline="0" fieldPosition="0">
        <references count="1">
          <reference field="4294967294" count="1">
            <x v="0"/>
          </reference>
        </references>
      </pivotArea>
    </format>
    <format dxfId="185">
      <pivotArea outline="0" collapsedLevelsAreSubtotals="1" fieldPosition="0"/>
    </format>
  </formats>
  <chartFormats count="42">
    <chartFormat chart="10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0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0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0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4" format="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4" format="55">
      <pivotArea type="data" outline="0" fieldPosition="0">
        <references count="3">
          <reference field="4294967294" count="1" selected="0">
            <x v="0"/>
          </reference>
          <reference field="0" count="1" selected="0">
            <x v="23"/>
          </reference>
          <reference field="2" count="1" selected="0">
            <x v="0"/>
          </reference>
        </references>
      </pivotArea>
    </chartFormat>
    <chartFormat chart="14" format="56">
      <pivotArea type="data" outline="0" fieldPosition="0">
        <references count="3">
          <reference field="4294967294" count="1" selected="0">
            <x v="0"/>
          </reference>
          <reference field="0" count="1" selected="0">
            <x v="26"/>
          </reference>
          <reference field="2" count="1" selected="0">
            <x v="0"/>
          </reference>
        </references>
      </pivotArea>
    </chartFormat>
    <chartFormat chart="14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4" format="58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1"/>
          </reference>
        </references>
      </pivotArea>
    </chartFormat>
    <chartFormat chart="14" format="59">
      <pivotArea type="data" outline="0" fieldPosition="0">
        <references count="3">
          <reference field="4294967294" count="1" selected="0">
            <x v="0"/>
          </reference>
          <reference field="0" count="1" selected="0">
            <x v="20"/>
          </reference>
          <reference field="2" count="1" selected="0">
            <x v="1"/>
          </reference>
        </references>
      </pivotArea>
    </chartFormat>
    <chartFormat chart="14" format="60">
      <pivotArea type="data" outline="0" fieldPosition="0">
        <references count="3">
          <reference field="4294967294" count="1" selected="0">
            <x v="0"/>
          </reference>
          <reference field="0" count="1" selected="0">
            <x v="26"/>
          </reference>
          <reference field="2" count="1" selected="0">
            <x v="1"/>
          </reference>
        </references>
      </pivotArea>
    </chartFormat>
    <chartFormat chart="14" format="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4" format="62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2"/>
          </reference>
        </references>
      </pivotArea>
    </chartFormat>
    <chartFormat chart="14" format="63">
      <pivotArea type="data" outline="0" fieldPosition="0">
        <references count="3">
          <reference field="4294967294" count="1" selected="0">
            <x v="0"/>
          </reference>
          <reference field="0" count="1" selected="0">
            <x v="21"/>
          </reference>
          <reference field="2" count="1" selected="0">
            <x v="2"/>
          </reference>
        </references>
      </pivotArea>
    </chartFormat>
    <chartFormat chart="14" format="64">
      <pivotArea type="data" outline="0" fieldPosition="0">
        <references count="3">
          <reference field="4294967294" count="1" selected="0">
            <x v="0"/>
          </reference>
          <reference field="0" count="1" selected="0">
            <x v="26"/>
          </reference>
          <reference field="2" count="1" selected="0">
            <x v="2"/>
          </reference>
        </references>
      </pivotArea>
    </chartFormat>
    <chartFormat chart="14" format="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4" format="66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3"/>
          </reference>
        </references>
      </pivotArea>
    </chartFormat>
    <chartFormat chart="14" format="67">
      <pivotArea type="data" outline="0" fieldPosition="0">
        <references count="3">
          <reference field="4294967294" count="1" selected="0">
            <x v="0"/>
          </reference>
          <reference field="0" count="1" selected="0">
            <x v="20"/>
          </reference>
          <reference field="2" count="1" selected="0">
            <x v="3"/>
          </reference>
        </references>
      </pivotArea>
    </chartFormat>
    <chartFormat chart="14" format="68">
      <pivotArea type="data" outline="0" fieldPosition="0">
        <references count="3">
          <reference field="4294967294" count="1" selected="0">
            <x v="0"/>
          </reference>
          <reference field="0" count="1" selected="0">
            <x v="26"/>
          </reference>
          <reference field="2" count="1" selected="0">
            <x v="3"/>
          </reference>
        </references>
      </pivotArea>
    </chartFormat>
    <chartFormat chart="14" format="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4" format="70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4"/>
          </reference>
        </references>
      </pivotArea>
    </chartFormat>
    <chartFormat chart="14" format="71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2" count="1" selected="0">
            <x v="4"/>
          </reference>
        </references>
      </pivotArea>
    </chartFormat>
    <chartFormat chart="14" format="72">
      <pivotArea type="data" outline="0" fieldPosition="0">
        <references count="3">
          <reference field="4294967294" count="1" selected="0">
            <x v="0"/>
          </reference>
          <reference field="0" count="1" selected="0">
            <x v="26"/>
          </reference>
          <reference field="2" count="1" selected="0">
            <x v="4"/>
          </reference>
        </references>
      </pivotArea>
    </chartFormat>
    <chartFormat chart="14" format="7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4" format="74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5"/>
          </reference>
        </references>
      </pivotArea>
    </chartFormat>
    <chartFormat chart="14" format="75">
      <pivotArea type="data" outline="0" fieldPosition="0">
        <references count="3">
          <reference field="4294967294" count="1" selected="0">
            <x v="0"/>
          </reference>
          <reference field="0" count="1" selected="0">
            <x v="21"/>
          </reference>
          <reference field="2" count="1" selected="0">
            <x v="5"/>
          </reference>
        </references>
      </pivotArea>
    </chartFormat>
    <chartFormat chart="14" format="76">
      <pivotArea type="data" outline="0" fieldPosition="0">
        <references count="3">
          <reference field="4294967294" count="1" selected="0">
            <x v="0"/>
          </reference>
          <reference field="0" count="1" selected="0">
            <x v="26"/>
          </reference>
          <reference field="2" count="1" selected="0">
            <x v="5"/>
          </reference>
        </references>
      </pivotArea>
    </chartFormat>
    <chartFormat chart="14" format="7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4" format="78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6"/>
          </reference>
        </references>
      </pivotArea>
    </chartFormat>
    <chartFormat chart="14" format="79">
      <pivotArea type="data" outline="0" fieldPosition="0">
        <references count="3">
          <reference field="4294967294" count="1" selected="0">
            <x v="0"/>
          </reference>
          <reference field="0" count="1" selected="0">
            <x v="21"/>
          </reference>
          <reference field="2" count="1" selected="0">
            <x v="6"/>
          </reference>
        </references>
      </pivotArea>
    </chartFormat>
    <chartFormat chart="14" format="80">
      <pivotArea type="data" outline="0" fieldPosition="0">
        <references count="3">
          <reference field="4294967294" count="1" selected="0">
            <x v="0"/>
          </reference>
          <reference field="0" count="1" selected="0">
            <x v="26"/>
          </reference>
          <reference field="2" count="1" selected="0">
            <x v="6"/>
          </reference>
        </references>
      </pivotArea>
    </chartFormat>
    <chartFormat chart="14" format="81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1"/>
          </reference>
        </references>
      </pivotArea>
    </chartFormat>
    <chartFormat chart="14" format="82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2"/>
          </reference>
        </references>
      </pivotArea>
    </chartFormat>
    <chartFormat chart="14" format="83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3"/>
          </reference>
        </references>
      </pivotArea>
    </chartFormat>
    <chartFormat chart="14" format="84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0"/>
          </reference>
        </references>
      </pivotArea>
    </chartFormat>
    <chartFormat chart="14" format="85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5"/>
          </reference>
        </references>
      </pivotArea>
    </chartFormat>
    <chartFormat chart="14" format="86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0"/>
          </reference>
        </references>
      </pivotArea>
    </chartFormat>
    <chartFormat chart="14" format="87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6"/>
          </reference>
        </references>
      </pivotArea>
    </chartFormat>
    <chartFormat chart="14" format="88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4"/>
          </reference>
        </references>
      </pivotArea>
    </chartFormat>
  </chartFormats>
  <pivotHierarchies count="15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7" showRowHeaders="1" showColHeaders="1" showRowStripes="0" showColStripes="0" showLastColumn="1"/>
  <rowHierarchiesUsage count="1">
    <rowHierarchyUsage hierarchyUsage="3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06DE90-EB75-4BB4-ADE4-ED952E6D1BA2}" name="Pivottabell2" cacheId="715" applyNumberFormats="0" applyBorderFormats="0" applyFontFormats="0" applyPatternFormats="0" applyAlignmentFormats="0" applyWidthHeightFormats="1" dataCaption="Verdier" tag="be1e2c56-bc04-4195-9ce4-11a7bf12c0cc" updatedVersion="8" minRefreshableVersion="3" rowGrandTotals="0" colGrandTotals="0" itemPrintTitles="1" createdVersion="7" indent="0" outline="1" outlineData="1" multipleFieldFilters="0" chartFormat="28" rowHeaderCaption="År">
  <location ref="V14:AC45" firstHeaderRow="1" firstDataRow="2" firstDataCol="1"/>
  <pivotFields count="3">
    <pivotField axis="axisRow" allDrilled="1" subtotalTop="0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subtotalTop="0" showAll="0" defaultSubtotal="0"/>
    <pivotField axis="axisCol" allDrilled="1" subtotalTop="0" showAll="0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fld="1" subtotal="count" showDataAs="percentOfRow" baseField="0" baseItem="0" numFmtId="9"/>
  </dataFields>
  <formats count="8">
    <format dxfId="200">
      <pivotArea outline="0" collapsedLevelsAreSubtotals="1" fieldPosition="0"/>
    </format>
    <format dxfId="199">
      <pivotArea field="0" type="button" dataOnly="0" labelOnly="1" outline="0" axis="axisRow" fieldPosition="0"/>
    </format>
    <format dxfId="198">
      <pivotArea type="topRight" dataOnly="0" labelOnly="1" outline="0" fieldPosition="0"/>
    </format>
    <format dxfId="197">
      <pivotArea dataOnly="0" labelOnly="1" fieldPosition="0">
        <references count="1">
          <reference field="0" count="0"/>
        </references>
      </pivotArea>
    </format>
    <format dxfId="196">
      <pivotArea field="0" type="button" dataOnly="0" labelOnly="1" outline="0" axis="axisRow" fieldPosition="0"/>
    </format>
    <format dxfId="195">
      <pivotArea dataOnly="0" labelOnly="1" fieldPosition="0">
        <references count="1">
          <reference field="2" count="0"/>
        </references>
      </pivotArea>
    </format>
    <format dxfId="194">
      <pivotArea outline="0" fieldPosition="0">
        <references count="1">
          <reference field="4294967294" count="1">
            <x v="0"/>
          </reference>
        </references>
      </pivotArea>
    </format>
    <format dxfId="193">
      <pivotArea outline="0" collapsedLevelsAreSubtotals="1" fieldPosition="0"/>
    </format>
  </formats>
  <chartFormats count="9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6"/>
          </reference>
        </references>
      </pivotArea>
    </chartFormat>
    <chartFormat chart="3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3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3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3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3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3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3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3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3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3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3" format="7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3" format="7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3" format="7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3" format="7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3" format="7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3" format="7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3" format="7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3" format="7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  <chartFormat chart="3" format="8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6"/>
          </reference>
        </references>
      </pivotArea>
    </chartFormat>
    <chartFormat chart="19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9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9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9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9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9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9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3" format="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3" format="55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2" count="1" selected="0">
            <x v="0"/>
          </reference>
        </references>
      </pivotArea>
    </chartFormat>
    <chartFormat chart="23" format="56">
      <pivotArea type="data" outline="0" fieldPosition="0">
        <references count="3">
          <reference field="4294967294" count="1" selected="0">
            <x v="0"/>
          </reference>
          <reference field="0" count="1" selected="0">
            <x v="26"/>
          </reference>
          <reference field="2" count="1" selected="0">
            <x v="0"/>
          </reference>
        </references>
      </pivotArea>
    </chartFormat>
    <chartFormat chart="23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3" format="58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1"/>
          </reference>
        </references>
      </pivotArea>
    </chartFormat>
    <chartFormat chart="23" format="59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2" count="1" selected="0">
            <x v="1"/>
          </reference>
        </references>
      </pivotArea>
    </chartFormat>
    <chartFormat chart="23" format="60">
      <pivotArea type="data" outline="0" fieldPosition="0">
        <references count="3">
          <reference field="4294967294" count="1" selected="0">
            <x v="0"/>
          </reference>
          <reference field="0" count="1" selected="0">
            <x v="26"/>
          </reference>
          <reference field="2" count="1" selected="0">
            <x v="1"/>
          </reference>
        </references>
      </pivotArea>
    </chartFormat>
    <chartFormat chart="23" format="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3" format="62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2"/>
          </reference>
        </references>
      </pivotArea>
    </chartFormat>
    <chartFormat chart="23" format="63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2" count="1" selected="0">
            <x v="2"/>
          </reference>
        </references>
      </pivotArea>
    </chartFormat>
    <chartFormat chart="23" format="64">
      <pivotArea type="data" outline="0" fieldPosition="0">
        <references count="3">
          <reference field="4294967294" count="1" selected="0">
            <x v="0"/>
          </reference>
          <reference field="0" count="1" selected="0">
            <x v="26"/>
          </reference>
          <reference field="2" count="1" selected="0">
            <x v="2"/>
          </reference>
        </references>
      </pivotArea>
    </chartFormat>
    <chartFormat chart="23" format="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3" format="66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2" count="1" selected="0">
            <x v="3"/>
          </reference>
        </references>
      </pivotArea>
    </chartFormat>
    <chartFormat chart="23" format="67">
      <pivotArea type="data" outline="0" fieldPosition="0">
        <references count="3">
          <reference field="4294967294" count="1" selected="0">
            <x v="0"/>
          </reference>
          <reference field="0" count="1" selected="0">
            <x v="26"/>
          </reference>
          <reference field="2" count="1" selected="0">
            <x v="3"/>
          </reference>
        </references>
      </pivotArea>
    </chartFormat>
    <chartFormat chart="23" format="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3" format="69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4"/>
          </reference>
        </references>
      </pivotArea>
    </chartFormat>
    <chartFormat chart="23" format="70">
      <pivotArea type="data" outline="0" fieldPosition="0">
        <references count="3">
          <reference field="4294967294" count="1" selected="0">
            <x v="0"/>
          </reference>
          <reference field="0" count="1" selected="0">
            <x v="20"/>
          </reference>
          <reference field="2" count="1" selected="0">
            <x v="4"/>
          </reference>
        </references>
      </pivotArea>
    </chartFormat>
    <chartFormat chart="23" format="71">
      <pivotArea type="data" outline="0" fieldPosition="0">
        <references count="3">
          <reference field="4294967294" count="1" selected="0">
            <x v="0"/>
          </reference>
          <reference field="0" count="1" selected="0">
            <x v="26"/>
          </reference>
          <reference field="2" count="1" selected="0">
            <x v="4"/>
          </reference>
        </references>
      </pivotArea>
    </chartFormat>
    <chartFormat chart="23" format="7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3" format="73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5"/>
          </reference>
        </references>
      </pivotArea>
    </chartFormat>
    <chartFormat chart="23" format="74">
      <pivotArea type="data" outline="0" fieldPosition="0">
        <references count="3">
          <reference field="4294967294" count="1" selected="0">
            <x v="0"/>
          </reference>
          <reference field="0" count="1" selected="0">
            <x v="20"/>
          </reference>
          <reference field="2" count="1" selected="0">
            <x v="5"/>
          </reference>
        </references>
      </pivotArea>
    </chartFormat>
    <chartFormat chart="23" format="75">
      <pivotArea type="data" outline="0" fieldPosition="0">
        <references count="3">
          <reference field="4294967294" count="1" selected="0">
            <x v="0"/>
          </reference>
          <reference field="0" count="1" selected="0">
            <x v="26"/>
          </reference>
          <reference field="2" count="1" selected="0">
            <x v="5"/>
          </reference>
        </references>
      </pivotArea>
    </chartFormat>
    <chartFormat chart="23" format="7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3" format="77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6"/>
          </reference>
        </references>
      </pivotArea>
    </chartFormat>
    <chartFormat chart="23" format="78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2" count="1" selected="0">
            <x v="6"/>
          </reference>
        </references>
      </pivotArea>
    </chartFormat>
    <chartFormat chart="23" format="79">
      <pivotArea type="data" outline="0" fieldPosition="0">
        <references count="3">
          <reference field="4294967294" count="1" selected="0">
            <x v="0"/>
          </reference>
          <reference field="0" count="1" selected="0">
            <x v="26"/>
          </reference>
          <reference field="2" count="1" selected="0">
            <x v="6"/>
          </reference>
        </references>
      </pivotArea>
    </chartFormat>
    <chartFormat chart="23" format="80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1"/>
          </reference>
        </references>
      </pivotArea>
    </chartFormat>
    <chartFormat chart="23" format="81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2"/>
          </reference>
        </references>
      </pivotArea>
    </chartFormat>
    <chartFormat chart="23" format="82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5"/>
          </reference>
        </references>
      </pivotArea>
    </chartFormat>
    <chartFormat chart="23" format="83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3"/>
          </reference>
        </references>
      </pivotArea>
    </chartFormat>
    <chartFormat chart="23" format="84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0"/>
          </reference>
        </references>
      </pivotArea>
    </chartFormat>
    <chartFormat chart="23" format="85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3"/>
          </reference>
        </references>
      </pivotArea>
    </chartFormat>
    <chartFormat chart="23" format="86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0"/>
          </reference>
        </references>
      </pivotArea>
    </chartFormat>
    <chartFormat chart="23" format="87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6"/>
          </reference>
        </references>
      </pivotArea>
    </chartFormat>
    <chartFormat chart="23" format="88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4"/>
          </reference>
        </references>
      </pivotArea>
    </chartFormat>
  </chartFormats>
  <pivotHierarchies count="15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7" showRowHeaders="1" showColHeaders="1" showRowStripes="0" showColStripes="0" showLastColumn="1"/>
  <rowHierarchiesUsage count="1">
    <rowHierarchyUsage hierarchyUsage="3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0E9835-CA63-44C8-AF9D-C295F57C8F75}" name="Pivottabell5" cacheId="697" applyNumberFormats="0" applyBorderFormats="0" applyFontFormats="0" applyPatternFormats="0" applyAlignmentFormats="0" applyWidthHeightFormats="1" dataCaption="Verdier" tag="6b9aa1b7-9323-4207-a833-f21abf9d4330" updatedVersion="8" minRefreshableVersion="3" rowGrandTotals="0" colGrandTotals="0" itemPrintTitles="1" createdVersion="7" indent="0" outline="1" outlineData="1" multipleFieldFilters="0" chartFormat="13" rowHeaderCaption="År">
  <location ref="L48:S79" firstHeaderRow="1" firstDataRow="2" firstDataCol="1"/>
  <pivotFields count="3">
    <pivotField axis="axisRow" allDrilled="1" subtotalTop="0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fld="1" subtotal="count" showDataAs="percentDiff" baseField="0" baseItem="0" numFmtId="9"/>
  </dataFields>
  <formats count="8">
    <format dxfId="208">
      <pivotArea outline="0" collapsedLevelsAreSubtotals="1" fieldPosition="0"/>
    </format>
    <format dxfId="207">
      <pivotArea field="0" type="button" dataOnly="0" labelOnly="1" outline="0" axis="axisRow" fieldPosition="0"/>
    </format>
    <format dxfId="206">
      <pivotArea type="topRight" dataOnly="0" labelOnly="1" outline="0" fieldPosition="0"/>
    </format>
    <format dxfId="205">
      <pivotArea dataOnly="0" labelOnly="1" fieldPosition="0">
        <references count="1">
          <reference field="0" count="0"/>
        </references>
      </pivotArea>
    </format>
    <format dxfId="204">
      <pivotArea outline="0" fieldPosition="0">
        <references count="1">
          <reference field="4294967294" count="1">
            <x v="0"/>
          </reference>
        </references>
      </pivotArea>
    </format>
    <format dxfId="203">
      <pivotArea outline="0" collapsedLevelsAreSubtotals="1" fieldPosition="0"/>
    </format>
    <format dxfId="202">
      <pivotArea field="0" type="button" dataOnly="0" labelOnly="1" outline="0" axis="axisRow" fieldPosition="0"/>
    </format>
    <format dxfId="201">
      <pivotArea dataOnly="0" labelOnly="1" fieldPosition="0">
        <references count="1">
          <reference field="2" count="0"/>
        </references>
      </pivotArea>
    </format>
  </formats>
  <chartFormats count="91">
    <chartFormat chart="5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5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5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5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5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5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5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5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5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5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5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5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5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5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5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5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5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5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5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5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5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5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5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5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  <chartFormat chart="5" format="2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6"/>
          </reference>
        </references>
      </pivotArea>
    </chartFormat>
    <chartFormat chart="5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5" format="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5" format="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5" format="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5" format="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5" format="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5" format="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2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2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2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2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2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2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2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2" format="21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4"/>
          </reference>
        </references>
      </pivotArea>
    </chartFormat>
    <chartFormat chart="12" format="22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2"/>
          </reference>
        </references>
      </pivotArea>
    </chartFormat>
    <chartFormat chart="12" format="23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1"/>
          </reference>
        </references>
      </pivotArea>
    </chartFormat>
    <chartFormat chart="12" format="24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3"/>
          </reference>
        </references>
      </pivotArea>
    </chartFormat>
    <chartFormat chart="12" format="25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6"/>
          </reference>
        </references>
      </pivotArea>
    </chartFormat>
    <chartFormat chart="12" format="26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0"/>
          </reference>
        </references>
      </pivotArea>
    </chartFormat>
    <chartFormat chart="12" format="27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5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0"/>
          </reference>
          <reference field="0" count="1" selected="0">
            <x v="20"/>
          </reference>
          <reference field="2" count="1" selected="0">
            <x v="2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2" count="1" selected="0">
            <x v="1"/>
          </reference>
        </references>
      </pivotArea>
    </chartFormat>
    <chartFormat chart="12" format="30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2" count="1" selected="0">
            <x v="5"/>
          </reference>
        </references>
      </pivotArea>
    </chartFormat>
    <chartFormat chart="12" format="31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2" count="1" selected="0">
            <x v="0"/>
          </reference>
        </references>
      </pivotArea>
    </chartFormat>
    <chartFormat chart="12" format="32">
      <pivotArea type="data" outline="0" fieldPosition="0">
        <references count="3">
          <reference field="4294967294" count="1" selected="0">
            <x v="0"/>
          </reference>
          <reference field="0" count="1" selected="0">
            <x v="19"/>
          </reference>
          <reference field="2" count="1" selected="0">
            <x v="6"/>
          </reference>
        </references>
      </pivotArea>
    </chartFormat>
    <chartFormat chart="12" format="33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2" count="1" selected="0">
            <x v="3"/>
          </reference>
        </references>
      </pivotArea>
    </chartFormat>
    <chartFormat chart="12" format="34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3"/>
          </reference>
        </references>
      </pivotArea>
    </chartFormat>
    <chartFormat chart="12" format="35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3"/>
          </reference>
        </references>
      </pivotArea>
    </chartFormat>
    <chartFormat chart="12" format="36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3"/>
          </reference>
        </references>
      </pivotArea>
    </chartFormat>
    <chartFormat chart="12" format="37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2" count="1" selected="0">
            <x v="3"/>
          </reference>
        </references>
      </pivotArea>
    </chartFormat>
    <chartFormat chart="12" format="38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2" count="1" selected="0">
            <x v="3"/>
          </reference>
        </references>
      </pivotArea>
    </chartFormat>
    <chartFormat chart="12" format="39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2" count="1" selected="0">
            <x v="3"/>
          </reference>
        </references>
      </pivotArea>
    </chartFormat>
    <chartFormat chart="12" format="40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2" count="1" selected="0">
            <x v="3"/>
          </reference>
        </references>
      </pivotArea>
    </chartFormat>
    <chartFormat chart="12" format="4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2" count="1" selected="0">
            <x v="3"/>
          </reference>
        </references>
      </pivotArea>
    </chartFormat>
    <chartFormat chart="12" format="42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2" count="1" selected="0">
            <x v="3"/>
          </reference>
        </references>
      </pivotArea>
    </chartFormat>
    <chartFormat chart="12" format="43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2" count="1" selected="0">
            <x v="3"/>
          </reference>
        </references>
      </pivotArea>
    </chartFormat>
    <chartFormat chart="12" format="44">
      <pivotArea type="data" outline="0" fieldPosition="0">
        <references count="3">
          <reference field="4294967294" count="1" selected="0">
            <x v="0"/>
          </reference>
          <reference field="0" count="1" selected="0">
            <x v="10"/>
          </reference>
          <reference field="2" count="1" selected="0">
            <x v="3"/>
          </reference>
        </references>
      </pivotArea>
    </chartFormat>
    <chartFormat chart="12" format="45">
      <pivotArea type="data" outline="0" fieldPosition="0">
        <references count="3">
          <reference field="4294967294" count="1" selected="0">
            <x v="0"/>
          </reference>
          <reference field="0" count="1" selected="0">
            <x v="11"/>
          </reference>
          <reference field="2" count="1" selected="0">
            <x v="3"/>
          </reference>
        </references>
      </pivotArea>
    </chartFormat>
    <chartFormat chart="12" format="46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2" count="1" selected="0">
            <x v="3"/>
          </reference>
        </references>
      </pivotArea>
    </chartFormat>
    <chartFormat chart="12" format="47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2" count="1" selected="0">
            <x v="3"/>
          </reference>
        </references>
      </pivotArea>
    </chartFormat>
    <chartFormat chart="12" format="48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2" count="1" selected="0">
            <x v="3"/>
          </reference>
        </references>
      </pivotArea>
    </chartFormat>
    <chartFormat chart="12" format="49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2" count="1" selected="0">
            <x v="3"/>
          </reference>
        </references>
      </pivotArea>
    </chartFormat>
    <chartFormat chart="12" format="50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2" count="1" selected="0">
            <x v="3"/>
          </reference>
        </references>
      </pivotArea>
    </chartFormat>
    <chartFormat chart="12" format="51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2" count="1" selected="0">
            <x v="3"/>
          </reference>
        </references>
      </pivotArea>
    </chartFormat>
    <chartFormat chart="12" format="52">
      <pivotArea type="data" outline="0" fieldPosition="0">
        <references count="3">
          <reference field="4294967294" count="1" selected="0">
            <x v="0"/>
          </reference>
          <reference field="0" count="1" selected="0">
            <x v="19"/>
          </reference>
          <reference field="2" count="1" selected="0">
            <x v="3"/>
          </reference>
        </references>
      </pivotArea>
    </chartFormat>
    <chartFormat chart="12" format="53">
      <pivotArea type="data" outline="0" fieldPosition="0">
        <references count="3">
          <reference field="4294967294" count="1" selected="0">
            <x v="0"/>
          </reference>
          <reference field="0" count="1" selected="0">
            <x v="20"/>
          </reference>
          <reference field="2" count="1" selected="0">
            <x v="3"/>
          </reference>
        </references>
      </pivotArea>
    </chartFormat>
    <chartFormat chart="12" format="54">
      <pivotArea type="data" outline="0" fieldPosition="0">
        <references count="3">
          <reference field="4294967294" count="1" selected="0">
            <x v="0"/>
          </reference>
          <reference field="0" count="1" selected="0">
            <x v="21"/>
          </reference>
          <reference field="2" count="1" selected="0">
            <x v="3"/>
          </reference>
        </references>
      </pivotArea>
    </chartFormat>
    <chartFormat chart="12" format="55">
      <pivotArea type="data" outline="0" fieldPosition="0">
        <references count="3">
          <reference field="4294967294" count="1" selected="0">
            <x v="0"/>
          </reference>
          <reference field="0" count="1" selected="0">
            <x v="22"/>
          </reference>
          <reference field="2" count="1" selected="0">
            <x v="3"/>
          </reference>
        </references>
      </pivotArea>
    </chartFormat>
    <chartFormat chart="12" format="56">
      <pivotArea type="data" outline="0" fieldPosition="0">
        <references count="3">
          <reference field="4294967294" count="1" selected="0">
            <x v="0"/>
          </reference>
          <reference field="0" count="1" selected="0">
            <x v="23"/>
          </reference>
          <reference field="2" count="1" selected="0">
            <x v="3"/>
          </reference>
        </references>
      </pivotArea>
    </chartFormat>
    <chartFormat chart="12" format="57">
      <pivotArea type="data" outline="0" fieldPosition="0">
        <references count="3">
          <reference field="4294967294" count="1" selected="0">
            <x v="0"/>
          </reference>
          <reference field="0" count="1" selected="0">
            <x v="24"/>
          </reference>
          <reference field="2" count="1" selected="0">
            <x v="3"/>
          </reference>
        </references>
      </pivotArea>
    </chartFormat>
    <chartFormat chart="12" format="58">
      <pivotArea type="data" outline="0" fieldPosition="0">
        <references count="3">
          <reference field="4294967294" count="1" selected="0">
            <x v="0"/>
          </reference>
          <reference field="0" count="1" selected="0">
            <x v="25"/>
          </reference>
          <reference field="2" count="1" selected="0">
            <x v="3"/>
          </reference>
        </references>
      </pivotArea>
    </chartFormat>
    <chartFormat chart="12" format="59">
      <pivotArea type="data" outline="0" fieldPosition="0">
        <references count="3">
          <reference field="4294967294" count="1" selected="0">
            <x v="0"/>
          </reference>
          <reference field="0" count="1" selected="0">
            <x v="26"/>
          </reference>
          <reference field="2" count="1" selected="0">
            <x v="3"/>
          </reference>
        </references>
      </pivotArea>
    </chartFormat>
    <chartFormat chart="12" format="60">
      <pivotArea type="data" outline="0" fieldPosition="0">
        <references count="3">
          <reference field="4294967294" count="1" selected="0">
            <x v="0"/>
          </reference>
          <reference field="0" count="1" selected="0">
            <x v="27"/>
          </reference>
          <reference field="2" count="1" selected="0">
            <x v="3"/>
          </reference>
        </references>
      </pivotArea>
    </chartFormat>
    <chartFormat chart="12" format="61">
      <pivotArea type="data" outline="0" fieldPosition="0">
        <references count="3">
          <reference field="4294967294" count="1" selected="0">
            <x v="0"/>
          </reference>
          <reference field="0" count="1" selected="0">
            <x v="28"/>
          </reference>
          <reference field="2" count="1" selected="0">
            <x v="3"/>
          </reference>
        </references>
      </pivotArea>
    </chartFormat>
    <chartFormat chart="12" format="62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2" count="1" selected="0">
            <x v="4"/>
          </reference>
        </references>
      </pivotArea>
    </chartFormat>
  </chartFormats>
  <pivotHierarchies count="15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3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F7FDE7-A3D5-4D3E-80E7-6EE5E720D92D}" name="Pivottabell14" cacheId="666" applyNumberFormats="0" applyBorderFormats="0" applyFontFormats="0" applyPatternFormats="0" applyAlignmentFormats="0" applyWidthHeightFormats="1" dataCaption="Verdier" grandTotalCaption="Melkemengde" tag="8d6b0de8-c523-4b5d-826e-c86a0b461e92" updatedVersion="8" minRefreshableVersion="3" subtotalHiddenItems="1" itemPrintTitles="1" createdVersion="7" indent="0" outline="1" outlineData="1" multipleFieldFilters="0" chartFormat="1" rowHeaderCaption="Kommune">
  <location ref="H12:I51" firstHeaderRow="1" firstDataRow="1" firstDataCol="1" rowPageCount="2" colPageCount="1"/>
  <pivotFields count="4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xis="axisRow" allDrilled="1" subtotalTop="0" showAll="0" sortType="descending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3"/>
  </rowFields>
  <rowItems count="39">
    <i>
      <x v="31"/>
    </i>
    <i>
      <x v="21"/>
    </i>
    <i>
      <x v="11"/>
    </i>
    <i>
      <x v="9"/>
    </i>
    <i>
      <x v="18"/>
    </i>
    <i>
      <x v="19"/>
    </i>
    <i>
      <x v="37"/>
    </i>
    <i>
      <x v="35"/>
    </i>
    <i>
      <x v="36"/>
    </i>
    <i>
      <x v="8"/>
    </i>
    <i>
      <x v="16"/>
    </i>
    <i>
      <x v="4"/>
    </i>
    <i>
      <x v="25"/>
    </i>
    <i>
      <x v="23"/>
    </i>
    <i>
      <x v="28"/>
    </i>
    <i>
      <x v="30"/>
    </i>
    <i>
      <x v="20"/>
    </i>
    <i>
      <x v="24"/>
    </i>
    <i>
      <x v="14"/>
    </i>
    <i>
      <x v="26"/>
    </i>
    <i>
      <x v="32"/>
    </i>
    <i>
      <x v="3"/>
    </i>
    <i>
      <x v="7"/>
    </i>
    <i>
      <x v="22"/>
    </i>
    <i>
      <x v="12"/>
    </i>
    <i>
      <x v="34"/>
    </i>
    <i>
      <x v="33"/>
    </i>
    <i>
      <x v="10"/>
    </i>
    <i>
      <x v="13"/>
    </i>
    <i>
      <x v="29"/>
    </i>
    <i>
      <x v="5"/>
    </i>
    <i>
      <x v="17"/>
    </i>
    <i>
      <x v="6"/>
    </i>
    <i>
      <x/>
    </i>
    <i>
      <x v="1"/>
    </i>
    <i>
      <x v="2"/>
    </i>
    <i>
      <x v="27"/>
    </i>
    <i>
      <x v="15"/>
    </i>
    <i t="grand">
      <x/>
    </i>
  </rowItems>
  <colItems count="1">
    <i/>
  </colItems>
  <pageFields count="2">
    <pageField fld="0" hier="0" name="[Tab_base].[Region].[All]" cap="All"/>
    <pageField fld="1" hier="3" name="[Tab_base].[år].&amp;[2024]" cap="2024"/>
  </pageFields>
  <dataFields count="1">
    <dataField name="Melke-mengde" fld="2" subtotal="count" baseField="0" baseItem="0" numFmtId="164"/>
  </dataFields>
  <formats count="1">
    <format dxfId="269">
      <pivotArea outline="0" collapsedLevelsAreSubtotals="1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5">
    <pivotHierarchy multipleItemSelectionAllowed="1" dragToData="1"/>
    <pivotHierarchy dragToData="1"/>
    <pivotHierarchy multipleItemSelectionAllowed="1" dragToData="1"/>
    <pivotHierarchy multipleItemSelectionAllowed="1" dragToData="1">
      <members count="1" level="1">
        <member name="[Tab_base].[år].&amp;[2024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 caption="Melke-mengde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7" showRowHeaders="1" showColHeaders="1" showRowStripes="0" showColStripes="0" showLastColumn="1"/>
  <rowHierarchiesUsage count="1">
    <rowHierarchyUsage hierarchyUsage="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F6BEEC-E8DE-44FE-8C39-455DC83BCA94}" name="Pivottabell6" cacheId="691" applyNumberFormats="0" applyBorderFormats="0" applyFontFormats="0" applyPatternFormats="0" applyAlignmentFormats="0" applyWidthHeightFormats="1" dataCaption="Verdier" tag="99519e47-b39e-4c01-a7f9-9a3f446a3564" updatedVersion="8" minRefreshableVersion="3" rowGrandTotals="0" colGrandTotals="0" itemPrintTitles="1" createdVersion="7" indent="0" outline="1" outlineData="1" multipleFieldFilters="0" chartFormat="12" rowHeaderCaption="År">
  <location ref="L85:S116" firstHeaderRow="1" firstDataRow="2" firstDataCol="1"/>
  <pivotFields count="3">
    <pivotField axis="axisRow" allDrilled="1" subtotalTop="0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fld="1" subtotal="count" showDataAs="percentDiff" baseField="0" baseItem="0" numFmtId="9"/>
  </dataFields>
  <formats count="8">
    <format dxfId="216">
      <pivotArea outline="0" collapsedLevelsAreSubtotals="1" fieldPosition="0"/>
    </format>
    <format dxfId="215">
      <pivotArea field="0" type="button" dataOnly="0" labelOnly="1" outline="0" axis="axisRow" fieldPosition="0"/>
    </format>
    <format dxfId="214">
      <pivotArea type="topRight" dataOnly="0" labelOnly="1" outline="0" fieldPosition="0"/>
    </format>
    <format dxfId="213">
      <pivotArea dataOnly="0" labelOnly="1" fieldPosition="0">
        <references count="1">
          <reference field="0" count="0"/>
        </references>
      </pivotArea>
    </format>
    <format dxfId="212">
      <pivotArea outline="0" fieldPosition="0">
        <references count="1">
          <reference field="4294967294" count="1">
            <x v="0"/>
          </reference>
        </references>
      </pivotArea>
    </format>
    <format dxfId="211">
      <pivotArea outline="0" collapsedLevelsAreSubtotals="1" fieldPosition="0"/>
    </format>
    <format dxfId="210">
      <pivotArea field="0" type="button" dataOnly="0" labelOnly="1" outline="0" axis="axisRow" fieldPosition="0"/>
    </format>
    <format dxfId="209">
      <pivotArea dataOnly="0" labelOnly="1" fieldPosition="0">
        <references count="1">
          <reference field="2" count="0"/>
        </references>
      </pivotArea>
    </format>
  </formats>
  <chartFormats count="48">
    <chartFormat chart="6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1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1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1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1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1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1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1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1" format="21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0"/>
          </reference>
        </references>
      </pivotArea>
    </chartFormat>
    <chartFormat chart="11" format="22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6"/>
          </reference>
        </references>
      </pivotArea>
    </chartFormat>
    <chartFormat chart="11" format="23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2"/>
          </reference>
        </references>
      </pivotArea>
    </chartFormat>
    <chartFormat chart="11" format="24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3"/>
          </reference>
        </references>
      </pivotArea>
    </chartFormat>
    <chartFormat chart="11" format="25">
      <pivotArea type="data" outline="0" fieldPosition="0">
        <references count="3">
          <reference field="4294967294" count="1" selected="0">
            <x v="0"/>
          </reference>
          <reference field="0" count="1" selected="0">
            <x v="26"/>
          </reference>
          <reference field="2" count="1" selected="0">
            <x v="1"/>
          </reference>
        </references>
      </pivotArea>
    </chartFormat>
    <chartFormat chart="11" format="26">
      <pivotArea type="data" outline="0" fieldPosition="0">
        <references count="3">
          <reference field="4294967294" count="1" selected="0">
            <x v="0"/>
          </reference>
          <reference field="0" count="1" selected="0">
            <x v="28"/>
          </reference>
          <reference field="2" count="1" selected="0">
            <x v="1"/>
          </reference>
        </references>
      </pivotArea>
    </chartFormat>
    <chartFormat chart="11" format="27">
      <pivotArea type="data" outline="0" fieldPosition="0">
        <references count="3">
          <reference field="4294967294" count="1" selected="0">
            <x v="0"/>
          </reference>
          <reference field="0" count="1" selected="0">
            <x v="27"/>
          </reference>
          <reference field="2" count="1" selected="0">
            <x v="1"/>
          </reference>
        </references>
      </pivotArea>
    </chartFormat>
    <chartFormat chart="11" format="28">
      <pivotArea type="data" outline="0" fieldPosition="0">
        <references count="3">
          <reference field="4294967294" count="1" selected="0">
            <x v="0"/>
          </reference>
          <reference field="0" count="1" selected="0">
            <x v="25"/>
          </reference>
          <reference field="2" count="1" selected="0">
            <x v="1"/>
          </reference>
        </references>
      </pivotArea>
    </chartFormat>
    <chartFormat chart="11" format="29">
      <pivotArea type="data" outline="0" fieldPosition="0">
        <references count="3">
          <reference field="4294967294" count="1" selected="0">
            <x v="0"/>
          </reference>
          <reference field="0" count="1" selected="0">
            <x v="24"/>
          </reference>
          <reference field="2" count="1" selected="0">
            <x v="1"/>
          </reference>
        </references>
      </pivotArea>
    </chartFormat>
    <chartFormat chart="11" format="30">
      <pivotArea type="data" outline="0" fieldPosition="0">
        <references count="3">
          <reference field="4294967294" count="1" selected="0">
            <x v="0"/>
          </reference>
          <reference field="0" count="1" selected="0">
            <x v="23"/>
          </reference>
          <reference field="2" count="1" selected="0">
            <x v="1"/>
          </reference>
        </references>
      </pivotArea>
    </chartFormat>
    <chartFormat chart="11" format="31">
      <pivotArea type="data" outline="0" fieldPosition="0">
        <references count="3">
          <reference field="4294967294" count="1" selected="0">
            <x v="0"/>
          </reference>
          <reference field="0" count="1" selected="0">
            <x v="22"/>
          </reference>
          <reference field="2" count="1" selected="0">
            <x v="1"/>
          </reference>
        </references>
      </pivotArea>
    </chartFormat>
    <chartFormat chart="11" format="32">
      <pivotArea type="data" outline="0" fieldPosition="0">
        <references count="3">
          <reference field="4294967294" count="1" selected="0">
            <x v="0"/>
          </reference>
          <reference field="0" count="1" selected="0">
            <x v="21"/>
          </reference>
          <reference field="2" count="1" selected="0">
            <x v="1"/>
          </reference>
        </references>
      </pivotArea>
    </chartFormat>
    <chartFormat chart="11" format="33">
      <pivotArea type="data" outline="0" fieldPosition="0">
        <references count="3">
          <reference field="4294967294" count="1" selected="0">
            <x v="0"/>
          </reference>
          <reference field="0" count="1" selected="0">
            <x v="20"/>
          </reference>
          <reference field="2" count="1" selected="0">
            <x v="1"/>
          </reference>
        </references>
      </pivotArea>
    </chartFormat>
    <chartFormat chart="11" format="34">
      <pivotArea type="data" outline="0" fieldPosition="0">
        <references count="3">
          <reference field="4294967294" count="1" selected="0">
            <x v="0"/>
          </reference>
          <reference field="0" count="1" selected="0">
            <x v="19"/>
          </reference>
          <reference field="2" count="1" selected="0">
            <x v="1"/>
          </reference>
        </references>
      </pivotArea>
    </chartFormat>
    <chartFormat chart="11" format="35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2" count="1" selected="0">
            <x v="1"/>
          </reference>
        </references>
      </pivotArea>
    </chartFormat>
    <chartFormat chart="11" format="36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2" count="1" selected="0">
            <x v="1"/>
          </reference>
        </references>
      </pivotArea>
    </chartFormat>
    <chartFormat chart="11" format="37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2" count="1" selected="0">
            <x v="1"/>
          </reference>
        </references>
      </pivotArea>
    </chartFormat>
    <chartFormat chart="11" format="38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2" count="1" selected="0">
            <x v="1"/>
          </reference>
        </references>
      </pivotArea>
    </chartFormat>
    <chartFormat chart="11" format="39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2" count="1" selected="0">
            <x v="1"/>
          </reference>
        </references>
      </pivotArea>
    </chartFormat>
    <chartFormat chart="11" format="40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2" count="1" selected="0">
            <x v="1"/>
          </reference>
        </references>
      </pivotArea>
    </chartFormat>
    <chartFormat chart="11" format="4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2" count="1" selected="0">
            <x v="1"/>
          </reference>
        </references>
      </pivotArea>
    </chartFormat>
    <chartFormat chart="11" format="42">
      <pivotArea type="data" outline="0" fieldPosition="0">
        <references count="3">
          <reference field="4294967294" count="1" selected="0">
            <x v="0"/>
          </reference>
          <reference field="0" count="1" selected="0">
            <x v="11"/>
          </reference>
          <reference field="2" count="1" selected="0">
            <x v="1"/>
          </reference>
        </references>
      </pivotArea>
    </chartFormat>
    <chartFormat chart="11" format="43">
      <pivotArea type="data" outline="0" fieldPosition="0">
        <references count="3">
          <reference field="4294967294" count="1" selected="0">
            <x v="0"/>
          </reference>
          <reference field="0" count="1" selected="0">
            <x v="10"/>
          </reference>
          <reference field="2" count="1" selected="0">
            <x v="1"/>
          </reference>
        </references>
      </pivotArea>
    </chartFormat>
    <chartFormat chart="11" format="44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2" count="1" selected="0">
            <x v="1"/>
          </reference>
        </references>
      </pivotArea>
    </chartFormat>
    <chartFormat chart="11" format="45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2" count="1" selected="0">
            <x v="1"/>
          </reference>
        </references>
      </pivotArea>
    </chartFormat>
    <chartFormat chart="11" format="46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2" count="1" selected="0">
            <x v="1"/>
          </reference>
        </references>
      </pivotArea>
    </chartFormat>
    <chartFormat chart="11" format="47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2" count="1" selected="0">
            <x v="1"/>
          </reference>
        </references>
      </pivotArea>
    </chartFormat>
    <chartFormat chart="11" format="48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2" count="1" selected="0">
            <x v="1"/>
          </reference>
        </references>
      </pivotArea>
    </chartFormat>
    <chartFormat chart="11" format="49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2" count="1" selected="0">
            <x v="1"/>
          </reference>
        </references>
      </pivotArea>
    </chartFormat>
    <chartFormat chart="11" format="50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2" count="1" selected="0">
            <x v="1"/>
          </reference>
        </references>
      </pivotArea>
    </chartFormat>
    <chartFormat chart="11" format="5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1"/>
          </reference>
        </references>
      </pivotArea>
    </chartFormat>
    <chartFormat chart="11" format="52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1"/>
          </reference>
        </references>
      </pivotArea>
    </chartFormat>
    <chartFormat chart="11" format="53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5"/>
          </reference>
        </references>
      </pivotArea>
    </chartFormat>
    <chartFormat chart="11" format="54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4"/>
          </reference>
        </references>
      </pivotArea>
    </chartFormat>
  </chartFormats>
  <pivotHierarchies count="15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3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698-5F92-49FA-9393-7863FAEECA48}" name="Pivottabell4" cacheId="694" applyNumberFormats="0" applyBorderFormats="0" applyFontFormats="0" applyPatternFormats="0" applyAlignmentFormats="0" applyWidthHeightFormats="1" dataCaption="Verdier" tag="be1e2c56-bc04-4195-9ce4-11a7bf12c0cc" updatedVersion="8" minRefreshableVersion="3" rowGrandTotals="0" colGrandTotals="0" itemPrintTitles="1" createdVersion="7" indent="0" outline="1" outlineData="1" multipleFieldFilters="0" chartFormat="22" rowHeaderCaption="År">
  <location ref="L14:S45" firstHeaderRow="1" firstDataRow="2" firstDataCol="1"/>
  <pivotFields count="3">
    <pivotField axis="axisRow" allDrilled="1" subtotalTop="0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fld="1" subtotal="count" showDataAs="percentDiff" baseField="0" baseItem="0" numFmtId="9"/>
  </dataFields>
  <formats count="8">
    <format dxfId="224">
      <pivotArea outline="0" collapsedLevelsAreSubtotals="1" fieldPosition="0"/>
    </format>
    <format dxfId="223">
      <pivotArea field="0" type="button" dataOnly="0" labelOnly="1" outline="0" axis="axisRow" fieldPosition="0"/>
    </format>
    <format dxfId="222">
      <pivotArea type="topRight" dataOnly="0" labelOnly="1" outline="0" fieldPosition="0"/>
    </format>
    <format dxfId="221">
      <pivotArea dataOnly="0" labelOnly="1" fieldPosition="0">
        <references count="1">
          <reference field="0" count="0"/>
        </references>
      </pivotArea>
    </format>
    <format dxfId="220">
      <pivotArea outline="0" fieldPosition="0">
        <references count="1">
          <reference field="4294967294" count="1">
            <x v="0"/>
          </reference>
        </references>
      </pivotArea>
    </format>
    <format dxfId="219">
      <pivotArea outline="0" collapsedLevelsAreSubtotals="1" fieldPosition="0"/>
    </format>
    <format dxfId="218">
      <pivotArea field="0" type="button" dataOnly="0" labelOnly="1" outline="0" axis="axisRow" fieldPosition="0"/>
    </format>
    <format dxfId="217">
      <pivotArea dataOnly="0" labelOnly="1" fieldPosition="0">
        <references count="1">
          <reference field="2" count="0"/>
        </references>
      </pivotArea>
    </format>
  </formats>
  <chartFormats count="10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6"/>
          </reference>
        </references>
      </pivotArea>
    </chartFormat>
    <chartFormat chart="3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3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3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3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3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3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3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3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3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3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3" format="7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3" format="7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3" format="7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3" format="7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3" format="7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3" format="7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3" format="7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3" format="7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  <chartFormat chart="3" format="8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6"/>
          </reference>
        </references>
      </pivotArea>
    </chartFormat>
    <chartFormat chart="4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4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4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4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4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4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4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4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4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4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4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4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4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4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4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4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4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4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4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  <chartFormat chart="4" format="2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6"/>
          </reference>
        </references>
      </pivotArea>
    </chartFormat>
    <chartFormat chart="4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4" format="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4" format="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4" format="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6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6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6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6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6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6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6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1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1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1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1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1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1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1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1" format="21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5"/>
          </reference>
        </references>
      </pivotArea>
    </chartFormat>
    <chartFormat chart="21" format="22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4"/>
          </reference>
        </references>
      </pivotArea>
    </chartFormat>
  </chartFormats>
  <pivotHierarchies count="15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3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198F69-E88B-4351-A3CA-4B1271B9DE07}" name="Pivottabell23" cacheId="712" applyNumberFormats="0" applyBorderFormats="0" applyFontFormats="0" applyPatternFormats="0" applyAlignmentFormats="0" applyWidthHeightFormats="1" dataCaption="Verdier" tag="6b9aa1b7-9323-4207-a833-f21abf9d4330" updatedVersion="8" minRefreshableVersion="3" rowGrandTotals="0" colGrandTotals="0" itemPrintTitles="1" createdVersion="7" indent="0" outline="1" outlineData="1" multipleFieldFilters="0" chartFormat="11" rowHeaderCaption="År">
  <location ref="B48:I79" firstHeaderRow="1" firstDataRow="2" firstDataCol="1"/>
  <pivotFields count="3">
    <pivotField axis="axisRow" allDrilled="1" subtotalTop="0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fld="1" subtotal="count" baseField="0" baseItem="0"/>
  </dataFields>
  <formats count="6">
    <format dxfId="230">
      <pivotArea outline="0" collapsedLevelsAreSubtotals="1" fieldPosition="0"/>
    </format>
    <format dxfId="229">
      <pivotArea field="0" type="button" dataOnly="0" labelOnly="1" outline="0" axis="axisRow" fieldPosition="0"/>
    </format>
    <format dxfId="228">
      <pivotArea type="topRight" dataOnly="0" labelOnly="1" outline="0" fieldPosition="0"/>
    </format>
    <format dxfId="227">
      <pivotArea dataOnly="0" labelOnly="1" fieldPosition="0">
        <references count="1">
          <reference field="0" count="0"/>
        </references>
      </pivotArea>
    </format>
    <format dxfId="226">
      <pivotArea field="0" type="button" dataOnly="0" labelOnly="1" outline="0" axis="axisRow" fieldPosition="0"/>
    </format>
    <format dxfId="225">
      <pivotArea dataOnly="0" labelOnly="1" fieldPosition="0">
        <references count="1">
          <reference field="2" count="0"/>
        </references>
      </pivotArea>
    </format>
  </formats>
  <chartFormats count="22">
    <chartFormat chart="10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0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0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0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0" format="2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2" count="1" selected="0">
            <x v="1"/>
          </reference>
        </references>
      </pivotArea>
    </chartFormat>
    <chartFormat chart="10" format="22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2" count="1" selected="0">
            <x v="2"/>
          </reference>
        </references>
      </pivotArea>
    </chartFormat>
    <chartFormat chart="10" format="23">
      <pivotArea type="data" outline="0" fieldPosition="0">
        <references count="3">
          <reference field="4294967294" count="1" selected="0">
            <x v="0"/>
          </reference>
          <reference field="0" count="1" selected="0">
            <x v="21"/>
          </reference>
          <reference field="2" count="1" selected="0">
            <x v="3"/>
          </reference>
        </references>
      </pivotArea>
    </chartFormat>
    <chartFormat chart="10" format="24">
      <pivotArea type="data" outline="0" fieldPosition="0">
        <references count="3">
          <reference field="4294967294" count="1" selected="0">
            <x v="0"/>
          </reference>
          <reference field="0" count="1" selected="0">
            <x v="20"/>
          </reference>
          <reference field="2" count="1" selected="0">
            <x v="0"/>
          </reference>
        </references>
      </pivotArea>
    </chartFormat>
    <chartFormat chart="10" format="25">
      <pivotArea type="data" outline="0" fieldPosition="0">
        <references count="3">
          <reference field="4294967294" count="1" selected="0">
            <x v="0"/>
          </reference>
          <reference field="0" count="1" selected="0">
            <x v="21"/>
          </reference>
          <reference field="2" count="1" selected="0">
            <x v="0"/>
          </reference>
        </references>
      </pivotArea>
    </chartFormat>
    <chartFormat chart="10" format="26">
      <pivotArea type="data" outline="0" fieldPosition="0">
        <references count="3">
          <reference field="4294967294" count="1" selected="0">
            <x v="0"/>
          </reference>
          <reference field="0" count="1" selected="0">
            <x v="20"/>
          </reference>
          <reference field="2" count="1" selected="0">
            <x v="5"/>
          </reference>
        </references>
      </pivotArea>
    </chartFormat>
    <chartFormat chart="10" format="27">
      <pivotArea type="data" outline="0" fieldPosition="0">
        <references count="3">
          <reference field="4294967294" count="1" selected="0">
            <x v="0"/>
          </reference>
          <reference field="0" count="1" selected="0">
            <x v="20"/>
          </reference>
          <reference field="2" count="1" selected="0">
            <x v="6"/>
          </reference>
        </references>
      </pivotArea>
    </chartFormat>
    <chartFormat chart="10" format="28">
      <pivotArea type="data" outline="0" fieldPosition="0">
        <references count="3">
          <reference field="4294967294" count="1" selected="0">
            <x v="0"/>
          </reference>
          <reference field="0" count="1" selected="0">
            <x v="21"/>
          </reference>
          <reference field="2" count="1" selected="0">
            <x v="4"/>
          </reference>
        </references>
      </pivotArea>
    </chartFormat>
    <chartFormat chart="10" format="29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1"/>
          </reference>
        </references>
      </pivotArea>
    </chartFormat>
    <chartFormat chart="10" format="30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2"/>
          </reference>
        </references>
      </pivotArea>
    </chartFormat>
    <chartFormat chart="10" format="31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3"/>
          </reference>
        </references>
      </pivotArea>
    </chartFormat>
    <chartFormat chart="10" format="32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0"/>
          </reference>
        </references>
      </pivotArea>
    </chartFormat>
    <chartFormat chart="10" format="33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5"/>
          </reference>
        </references>
      </pivotArea>
    </chartFormat>
    <chartFormat chart="10" format="34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6"/>
          </reference>
        </references>
      </pivotArea>
    </chartFormat>
    <chartFormat chart="10" format="35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4"/>
          </reference>
        </references>
      </pivotArea>
    </chartFormat>
  </chartFormats>
  <pivotHierarchies count="15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3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8B3B8C-183E-4411-A26D-6066B44F199A}" name="Pivottabell22" cacheId="709" applyNumberFormats="0" applyBorderFormats="0" applyFontFormats="0" applyPatternFormats="0" applyAlignmentFormats="0" applyWidthHeightFormats="1" dataCaption="Verdier" tag="be1e2c56-bc04-4195-9ce4-11a7bf12c0cc" updatedVersion="8" minRefreshableVersion="3" rowGrandTotals="0" colGrandTotals="0" itemPrintTitles="1" createdVersion="7" indent="0" outline="1" outlineData="1" multipleFieldFilters="0" chartFormat="20" rowHeaderCaption="År">
  <location ref="B14:I45" firstHeaderRow="1" firstDataRow="2" firstDataCol="1"/>
  <pivotFields count="3">
    <pivotField axis="axisRow" allDrilled="1" subtotalTop="0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fld="1" subtotal="count" baseField="0" baseItem="0"/>
  </dataFields>
  <formats count="6">
    <format dxfId="236">
      <pivotArea outline="0" collapsedLevelsAreSubtotals="1" fieldPosition="0"/>
    </format>
    <format dxfId="235">
      <pivotArea field="0" type="button" dataOnly="0" labelOnly="1" outline="0" axis="axisRow" fieldPosition="0"/>
    </format>
    <format dxfId="234">
      <pivotArea type="topRight" dataOnly="0" labelOnly="1" outline="0" fieldPosition="0"/>
    </format>
    <format dxfId="233">
      <pivotArea dataOnly="0" labelOnly="1" fieldPosition="0">
        <references count="1">
          <reference field="0" count="0"/>
        </references>
      </pivotArea>
    </format>
    <format dxfId="232">
      <pivotArea field="0" type="button" dataOnly="0" labelOnly="1" outline="0" axis="axisRow" fieldPosition="0"/>
    </format>
    <format dxfId="231">
      <pivotArea dataOnly="0" labelOnly="1" fieldPosition="0">
        <references count="1">
          <reference field="2" count="0"/>
        </references>
      </pivotArea>
    </format>
  </formats>
  <chartFormats count="6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6"/>
          </reference>
        </references>
      </pivotArea>
    </chartFormat>
    <chartFormat chart="3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3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3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3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3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3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3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3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3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3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3" format="7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3" format="7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3" format="7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3" format="7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3" format="7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3" format="7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3" format="7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3" format="7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  <chartFormat chart="3" format="8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6"/>
          </reference>
        </references>
      </pivotArea>
    </chartFormat>
    <chartFormat chart="19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9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9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9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9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9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9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9" format="21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1"/>
          </reference>
        </references>
      </pivotArea>
    </chartFormat>
    <chartFormat chart="19" format="22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2"/>
          </reference>
        </references>
      </pivotArea>
    </chartFormat>
    <chartFormat chart="19" format="23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5"/>
          </reference>
        </references>
      </pivotArea>
    </chartFormat>
    <chartFormat chart="19" format="24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3"/>
          </reference>
        </references>
      </pivotArea>
    </chartFormat>
    <chartFormat chart="19" format="25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0"/>
          </reference>
        </references>
      </pivotArea>
    </chartFormat>
    <chartFormat chart="19" format="26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6"/>
          </reference>
        </references>
      </pivotArea>
    </chartFormat>
    <chartFormat chart="19" format="27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2" count="1" selected="0">
            <x v="4"/>
          </reference>
        </references>
      </pivotArea>
    </chartFormat>
  </chartFormats>
  <pivotHierarchies count="15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3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1304DD-0836-4EBF-99E5-835A8052CE5A}" name="Pivottabell24" cacheId="706" applyNumberFormats="0" applyBorderFormats="0" applyFontFormats="0" applyPatternFormats="0" applyAlignmentFormats="0" applyWidthHeightFormats="1" dataCaption="Verdier" tag="99519e47-b39e-4c01-a7f9-9a3f446a3564" updatedVersion="8" minRefreshableVersion="3" rowGrandTotals="0" colGrandTotals="0" itemPrintTitles="1" createdVersion="7" indent="0" outline="1" outlineData="1" multipleFieldFilters="0" chartFormat="10" rowHeaderCaption="År">
  <location ref="B85:I116" firstHeaderRow="1" firstDataRow="2" firstDataCol="1"/>
  <pivotFields count="3">
    <pivotField axis="axisRow" allDrilled="1" subtotalTop="0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fld="1" subtotal="count" baseField="0" baseItem="0"/>
  </dataFields>
  <formats count="6">
    <format dxfId="242">
      <pivotArea outline="0" collapsedLevelsAreSubtotals="1" fieldPosition="0"/>
    </format>
    <format dxfId="241">
      <pivotArea field="0" type="button" dataOnly="0" labelOnly="1" outline="0" axis="axisRow" fieldPosition="0"/>
    </format>
    <format dxfId="240">
      <pivotArea type="topRight" dataOnly="0" labelOnly="1" outline="0" fieldPosition="0"/>
    </format>
    <format dxfId="239">
      <pivotArea dataOnly="0" labelOnly="1" fieldPosition="0">
        <references count="1">
          <reference field="0" count="0"/>
        </references>
      </pivotArea>
    </format>
    <format dxfId="238">
      <pivotArea field="0" type="button" dataOnly="0" labelOnly="1" outline="0" axis="axisRow" fieldPosition="0"/>
    </format>
    <format dxfId="237">
      <pivotArea dataOnly="0" labelOnly="1" fieldPosition="0">
        <references count="1">
          <reference field="2" count="0"/>
        </references>
      </pivotArea>
    </format>
  </formats>
  <chartFormats count="7">
    <chartFormat chart="9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9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9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9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9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9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9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</chartFormats>
  <pivotHierarchies count="15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3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2F2261-F06A-4246-97CA-66ABBCF05D73}" name="Pivottabell10" cacheId="647" applyNumberFormats="0" applyBorderFormats="0" applyFontFormats="0" applyPatternFormats="0" applyAlignmentFormats="0" applyWidthHeightFormats="1" dataCaption="Verdier" updatedVersion="8" minRefreshableVersion="3" rowGrandTotals="0" colGrandTotals="0" itemPrintTitles="1" createdVersion="7" indent="0" outline="1" outlineData="1" multipleFieldFilters="0" chartFormat="7">
  <location ref="H24:I54" firstHeaderRow="1" firstDataRow="1" firstDataCol="1" rowPageCount="2" colPageCount="1"/>
  <pivotFields count="4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subtotalTop="0" showAll="0" defaultSubtotal="0"/>
  </pivotFields>
  <rowFields count="1">
    <field x="2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rowItems>
  <colItems count="1">
    <i/>
  </colItems>
  <pageFields count="2">
    <pageField fld="0" hier="0" name="[Tab_base].[Region].[All]" cap="All"/>
    <pageField fld="1" hier="2" name="[Tab_base].[kommune].&amp;[Selbu]" cap="Selbu"/>
  </pageFields>
  <dataFields count="1">
    <dataField fld="3" subtotal="count" baseField="0" baseItem="0"/>
  </dataFields>
  <formats count="7">
    <format dxfId="122">
      <pivotArea type="all" dataOnly="0" outline="0" fieldPosition="0"/>
    </format>
    <format dxfId="121">
      <pivotArea outline="0" collapsedLevelsAreSubtotals="1" fieldPosition="0"/>
    </format>
    <format dxfId="120">
      <pivotArea field="2" type="button" dataOnly="0" labelOnly="1" outline="0" axis="axisRow" fieldPosition="0"/>
    </format>
    <format dxfId="119">
      <pivotArea dataOnly="0" labelOnly="1" fieldPosition="0">
        <references count="1">
          <reference field="2" count="0"/>
        </references>
      </pivotArea>
    </format>
    <format dxfId="118">
      <pivotArea dataOnly="0" labelOnly="1" outline="0" axis="axisValues" fieldPosition="0"/>
    </format>
    <format dxfId="117">
      <pivotArea field="2" type="button" dataOnly="0" labelOnly="1" outline="0" axis="axisRow" fieldPosition="0"/>
    </format>
    <format dxfId="116">
      <pivotArea dataOnly="0" labelOnly="1" outline="0" axis="axisValues" fieldPosition="0"/>
    </format>
  </formats>
  <chartFormats count="3">
    <chartFormat chart="6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3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4">
      <pivotArea type="data" outline="0" fieldPosition="0">
        <references count="2">
          <reference field="4294967294" count="1" selected="0">
            <x v="0"/>
          </reference>
          <reference field="2" count="1" selected="0">
            <x v="26"/>
          </reference>
        </references>
      </pivotArea>
    </chartFormat>
  </chartFormats>
  <pivotHierarchies count="15">
    <pivotHierarchy multipleItemSelectionAllowed="1" dragToData="1"/>
    <pivotHierarchy dragToData="1"/>
    <pivotHierarchy multipleItemSelectionAllowed="1" dragToData="1">
      <members count="1" level="1">
        <member name="[Tab_base].[kommune].&amp;[Selbu]"/>
      </members>
    </pivotHierarchy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43F45C-3538-4833-A082-4A7F3D7CA899}" name="Pivottabell8" cacheId="659" applyNumberFormats="0" applyBorderFormats="0" applyFontFormats="0" applyPatternFormats="0" applyAlignmentFormats="0" applyWidthHeightFormats="1" dataCaption="Verdier" updatedVersion="8" minRefreshableVersion="3" rowGrandTotals="0" colGrandTotals="0" itemPrintTitles="1" createdVersion="7" indent="0" outline="1" outlineData="1" multipleFieldFilters="0" chartFormat="7">
  <location ref="B24:C54" firstHeaderRow="1" firstDataRow="1" firstDataCol="1" rowPageCount="2" colPageCount="1"/>
  <pivotFields count="4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subtotalTop="0" showAll="0" defaultSubtotal="0"/>
  </pivotFields>
  <rowFields count="1">
    <field x="2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rowItems>
  <colItems count="1">
    <i/>
  </colItems>
  <pageFields count="2">
    <pageField fld="0" hier="0" name="[Tab_base].[Region].[All]" cap="All"/>
    <pageField fld="1" hier="2" name="[Tab_base].[kommune].&amp;[Selbu]" cap="Selbu"/>
  </pageFields>
  <dataFields count="1">
    <dataField fld="3" subtotal="count" baseField="0" baseItem="0"/>
  </dataFields>
  <formats count="7">
    <format dxfId="129">
      <pivotArea type="all" dataOnly="0" outline="0" fieldPosition="0"/>
    </format>
    <format dxfId="128">
      <pivotArea outline="0" collapsedLevelsAreSubtotals="1" fieldPosition="0"/>
    </format>
    <format dxfId="127">
      <pivotArea field="2" type="button" dataOnly="0" labelOnly="1" outline="0" axis="axisRow" fieldPosition="0"/>
    </format>
    <format dxfId="126">
      <pivotArea dataOnly="0" labelOnly="1" fieldPosition="0">
        <references count="1">
          <reference field="2" count="0"/>
        </references>
      </pivotArea>
    </format>
    <format dxfId="125">
      <pivotArea dataOnly="0" labelOnly="1" outline="0" axis="axisValues" fieldPosition="0"/>
    </format>
    <format dxfId="124">
      <pivotArea field="2" type="button" dataOnly="0" labelOnly="1" outline="0" axis="axisRow" fieldPosition="0"/>
    </format>
    <format dxfId="123">
      <pivotArea dataOnly="0" labelOnly="1" outline="0" axis="axisValues" fieldPosition="0"/>
    </format>
  </formats>
  <chartFormats count="3">
    <chartFormat chart="6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3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4">
      <pivotArea type="data" outline="0" fieldPosition="0">
        <references count="2">
          <reference field="4294967294" count="1" selected="0">
            <x v="0"/>
          </reference>
          <reference field="2" count="1" selected="0">
            <x v="26"/>
          </reference>
        </references>
      </pivotArea>
    </chartFormat>
  </chartFormats>
  <pivotHierarchies count="15">
    <pivotHierarchy multipleItemSelectionAllowed="1" dragToData="1"/>
    <pivotHierarchy dragToData="1"/>
    <pivotHierarchy multipleItemSelectionAllowed="1" dragToData="1">
      <members count="1" level="1">
        <member name="[Tab_base].[kommune].&amp;[Selbu]"/>
      </members>
    </pivotHierarchy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D02C08-DF8F-4EE7-84F9-C3592A294E4C}" name="Pivottabell14" cacheId="650" applyNumberFormats="0" applyBorderFormats="0" applyFontFormats="0" applyPatternFormats="0" applyAlignmentFormats="0" applyWidthHeightFormats="1" dataCaption="Verdier" updatedVersion="8" minRefreshableVersion="3" rowGrandTotals="0" colGrandTotals="0" itemPrintTitles="1" createdVersion="7" indent="0" outline="1" outlineData="1" multipleFieldFilters="0">
  <location ref="AJ24:AK54" firstHeaderRow="1" firstDataRow="1" firstDataCol="1" rowPageCount="2" colPageCount="1"/>
  <pivotFields count="4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subtotalTop="0" showAll="0" defaultSubtotal="0"/>
  </pivotFields>
  <rowFields count="1">
    <field x="2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rowItems>
  <colItems count="1">
    <i/>
  </colItems>
  <pageFields count="2">
    <pageField fld="0" hier="0" name="[Tab_base].[Region].[All]" cap="All"/>
    <pageField fld="1" hier="2" name="[Tab_base].[kommune].&amp;[Selbu]" cap="Selbu"/>
  </pageFields>
  <dataFields count="1">
    <dataField fld="3" subtotal="count" showDataAs="percentDiff" baseField="2" baseItem="0" numFmtId="9"/>
  </dataFields>
  <formats count="9">
    <format dxfId="138">
      <pivotArea type="all" dataOnly="0" outline="0" fieldPosition="0"/>
    </format>
    <format dxfId="137">
      <pivotArea outline="0" collapsedLevelsAreSubtotals="1" fieldPosition="0"/>
    </format>
    <format dxfId="136">
      <pivotArea field="2" type="button" dataOnly="0" labelOnly="1" outline="0" axis="axisRow" fieldPosition="0"/>
    </format>
    <format dxfId="135">
      <pivotArea dataOnly="0" labelOnly="1" fieldPosition="0">
        <references count="1">
          <reference field="2" count="0"/>
        </references>
      </pivotArea>
    </format>
    <format dxfId="134">
      <pivotArea dataOnly="0" labelOnly="1" outline="0" axis="axisValues" fieldPosition="0"/>
    </format>
    <format dxfId="133">
      <pivotArea outline="0" fieldPosition="0">
        <references count="1">
          <reference field="4294967294" count="1">
            <x v="0"/>
          </reference>
        </references>
      </pivotArea>
    </format>
    <format dxfId="132">
      <pivotArea outline="0" collapsedLevelsAreSubtotals="1" fieldPosition="0"/>
    </format>
    <format dxfId="131">
      <pivotArea field="2" type="button" dataOnly="0" labelOnly="1" outline="0" axis="axisRow" fieldPosition="0"/>
    </format>
    <format dxfId="130">
      <pivotArea dataOnly="0" labelOnly="1" outline="0" axis="axisValues" fieldPosition="0"/>
    </format>
  </formats>
  <pivotHierarchies count="15">
    <pivotHierarchy multipleItemSelectionAllowed="1" dragToData="1"/>
    <pivotHierarchy dragToData="1"/>
    <pivotHierarchy multipleItemSelectionAllowed="1" dragToData="1">
      <members count="1" level="1">
        <member name="[Tab_base].[kommune].&amp;[Selbu]"/>
      </members>
    </pivotHierarchy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2705DE-09D8-4F26-AE85-E6B7FADD06BC}" name="Pivottabell12" cacheId="752" applyNumberFormats="0" applyBorderFormats="0" applyFontFormats="0" applyPatternFormats="0" applyAlignmentFormats="0" applyWidthHeightFormats="1" dataCaption="Verdier" updatedVersion="8" minRefreshableVersion="3" rowGrandTotals="0" colGrandTotals="0" itemPrintTitles="1" createdVersion="7" indent="0" outline="1" outlineData="1" multipleFieldFilters="0">
  <location ref="T24:U54" firstHeaderRow="1" firstDataRow="1" firstDataCol="1" rowPageCount="2" colPageCount="1"/>
  <pivotFields count="4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subtotalTop="0" showAll="0" defaultSubtotal="0"/>
  </pivotFields>
  <rowFields count="1">
    <field x="2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rowItems>
  <colItems count="1">
    <i/>
  </colItems>
  <pageFields count="2">
    <pageField fld="0" hier="0" name="[Tab_base].[Region].&amp;[Værnesregionen]" cap="Værnesregionen"/>
    <pageField fld="1" hier="2" name="[Tab_base].[kommune].[All]" cap="All"/>
  </pageFields>
  <dataFields count="1">
    <dataField fld="3" subtotal="count" baseField="0" baseItem="0"/>
  </dataFields>
  <formats count="7">
    <format dxfId="145">
      <pivotArea type="all" dataOnly="0" outline="0" fieldPosition="0"/>
    </format>
    <format dxfId="144">
      <pivotArea outline="0" collapsedLevelsAreSubtotals="1" fieldPosition="0"/>
    </format>
    <format dxfId="143">
      <pivotArea field="2" type="button" dataOnly="0" labelOnly="1" outline="0" axis="axisRow" fieldPosition="0"/>
    </format>
    <format dxfId="142">
      <pivotArea dataOnly="0" labelOnly="1" fieldPosition="0">
        <references count="1">
          <reference field="2" count="0"/>
        </references>
      </pivotArea>
    </format>
    <format dxfId="141">
      <pivotArea dataOnly="0" labelOnly="1" outline="0" axis="axisValues" fieldPosition="0"/>
    </format>
    <format dxfId="140">
      <pivotArea field="2" type="button" dataOnly="0" labelOnly="1" outline="0" axis="axisRow" fieldPosition="0"/>
    </format>
    <format dxfId="139">
      <pivotArea dataOnly="0" labelOnly="1" outline="0" axis="axisValues" fieldPosition="0"/>
    </format>
  </formats>
  <pivotHierarchies count="15">
    <pivotHierarchy multipleItemSelectionAllowed="1" dragToData="1">
      <members count="1" level="1">
        <member name="[Tab_base].[Region].&amp;[Værnesregionen]"/>
      </members>
    </pivotHierarchy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7" showRowHeaders="1" showColHeaders="1" showRowStripes="0" showColStripes="0" showLastColumn="1"/>
  <rowHierarchiesUsage count="1">
    <rowHierarchyUsage hierarchyUsage="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016ED8-AAEC-4AF4-A69F-9714FEAFC85B}" name="Pivottabell9" cacheId="644" applyNumberFormats="0" applyBorderFormats="0" applyFontFormats="0" applyPatternFormats="0" applyAlignmentFormats="0" applyWidthHeightFormats="1" dataCaption="Verdier" updatedVersion="8" minRefreshableVersion="3" rowGrandTotals="0" colGrandTotals="0" itemPrintTitles="1" createdVersion="7" indent="0" outline="1" outlineData="1" multipleFieldFilters="0" chartFormat="4">
  <location ref="E24:F54" firstHeaderRow="1" firstDataRow="1" firstDataCol="1" rowPageCount="2" colPageCount="1"/>
  <pivotFields count="4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subtotalTop="0" showAll="0" defaultSubtotal="0"/>
  </pivotFields>
  <rowFields count="1">
    <field x="2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rowItems>
  <colItems count="1">
    <i/>
  </colItems>
  <pageFields count="2">
    <pageField fld="0" hier="0" name="[Tab_base].[Region].[All]" cap="All"/>
    <pageField fld="1" hier="2" name="[Tab_base].[kommune].&amp;[Selbu]" cap="Selbu"/>
  </pageFields>
  <dataFields count="1">
    <dataField fld="3" subtotal="count" baseField="0" baseItem="0"/>
  </dataFields>
  <formats count="7">
    <format dxfId="152">
      <pivotArea type="all" dataOnly="0" outline="0" fieldPosition="0"/>
    </format>
    <format dxfId="151">
      <pivotArea outline="0" collapsedLevelsAreSubtotals="1" fieldPosition="0"/>
    </format>
    <format dxfId="150">
      <pivotArea field="2" type="button" dataOnly="0" labelOnly="1" outline="0" axis="axisRow" fieldPosition="0"/>
    </format>
    <format dxfId="149">
      <pivotArea dataOnly="0" labelOnly="1" fieldPosition="0">
        <references count="1">
          <reference field="2" count="0"/>
        </references>
      </pivotArea>
    </format>
    <format dxfId="148">
      <pivotArea dataOnly="0" labelOnly="1" outline="0" axis="axisValues" fieldPosition="0"/>
    </format>
    <format dxfId="147">
      <pivotArea field="2" type="button" dataOnly="0" labelOnly="1" outline="0" axis="axisRow" fieldPosition="0"/>
    </format>
    <format dxfId="146">
      <pivotArea dataOnly="0" labelOnly="1" outline="0" axis="axisValues" fieldPosition="0"/>
    </format>
  </formats>
  <chartFormats count="5">
    <chartFormat chart="3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0"/>
          </reference>
          <reference field="2" count="1" selected="0">
            <x v="26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27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29"/>
          </reference>
        </references>
      </pivotArea>
    </chartFormat>
  </chartFormats>
  <pivotHierarchies count="15">
    <pivotHierarchy multipleItemSelectionAllowed="1" dragToData="1"/>
    <pivotHierarchy dragToData="1"/>
    <pivotHierarchy multipleItemSelectionAllowed="1" dragToData="1">
      <members count="1" level="1">
        <member name="[Tab_base].[kommune].&amp;[Selbu]"/>
      </members>
    </pivotHierarchy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3932EE-BBA5-43B7-B0CC-8FC537795CE8}" name="Pivottabell13" cacheId="663" applyNumberFormats="0" applyBorderFormats="0" applyFontFormats="0" applyPatternFormats="0" applyAlignmentFormats="0" applyWidthHeightFormats="1" dataCaption="Verdier" tag="95922b7e-c022-4caa-a388-81a407062dda" updatedVersion="8" minRefreshableVersion="3" useAutoFormatting="1" subtotalHiddenItems="1" itemPrintTitles="1" createdVersion="7" indent="0" outline="1" outlineData="1" multipleFieldFilters="0" chartFormat="6">
  <location ref="E12:F51" firstHeaderRow="1" firstDataRow="1" firstDataCol="1" rowPageCount="2" colPageCount="1"/>
  <pivotFields count="4">
    <pivotField axis="axisPage" allDrilled="1" subtotalTop="0" showAll="0" dataSourceSort="1" defaultSubtotal="0" defaultAttributeDrillState="1"/>
    <pivotField axis="axisRow" allDrilled="1" subtotalTop="0" showAll="0" sortType="ascending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allDrilled="1" subtotalTop="0" showAll="0" dataSourceSort="1" defaultSubtotal="0" defaultAttributeDrillState="1"/>
    <pivotField dataField="1" subtotalTop="0" showAll="0" defaultSubtotal="0"/>
  </pivotFields>
  <rowFields count="1">
    <field x="1"/>
  </rowFields>
  <rowItems count="39">
    <i>
      <x v="15"/>
    </i>
    <i>
      <x v="27"/>
    </i>
    <i>
      <x v="2"/>
    </i>
    <i>
      <x/>
    </i>
    <i>
      <x v="1"/>
    </i>
    <i>
      <x v="17"/>
    </i>
    <i>
      <x v="13"/>
    </i>
    <i>
      <x v="5"/>
    </i>
    <i>
      <x v="29"/>
    </i>
    <i>
      <x v="34"/>
    </i>
    <i>
      <x v="12"/>
    </i>
    <i>
      <x v="22"/>
    </i>
    <i>
      <x v="3"/>
    </i>
    <i>
      <x v="6"/>
    </i>
    <i>
      <x v="10"/>
    </i>
    <i>
      <x v="33"/>
    </i>
    <i>
      <x v="7"/>
    </i>
    <i>
      <x v="26"/>
    </i>
    <i>
      <x v="30"/>
    </i>
    <i>
      <x v="32"/>
    </i>
    <i>
      <x v="28"/>
    </i>
    <i>
      <x v="14"/>
    </i>
    <i>
      <x v="36"/>
    </i>
    <i>
      <x v="23"/>
    </i>
    <i>
      <x v="25"/>
    </i>
    <i>
      <x v="24"/>
    </i>
    <i>
      <x v="37"/>
    </i>
    <i>
      <x v="20"/>
    </i>
    <i>
      <x v="4"/>
    </i>
    <i>
      <x v="8"/>
    </i>
    <i>
      <x v="35"/>
    </i>
    <i>
      <x v="18"/>
    </i>
    <i>
      <x v="16"/>
    </i>
    <i>
      <x v="19"/>
    </i>
    <i>
      <x v="11"/>
    </i>
    <i>
      <x v="9"/>
    </i>
    <i>
      <x v="21"/>
    </i>
    <i>
      <x v="31"/>
    </i>
    <i t="grand">
      <x/>
    </i>
  </rowItems>
  <colItems count="1">
    <i/>
  </colItems>
  <pageFields count="2">
    <pageField fld="0" hier="3" name="[Tab_base].[år].&amp;[2024]" cap="2024"/>
    <pageField fld="2" hier="0" name="[Tab_base].[Region].[All]" cap="All"/>
  </pageFields>
  <dataFields count="1">
    <dataField fld="3" subtotal="count" baseField="0" baseItem="0"/>
  </dataFields>
  <formats count="1">
    <format dxfId="270">
      <pivotArea outline="0" collapsedLevelsAreSubtotals="1" fieldPosition="0"/>
    </format>
  </formats>
  <chartFormats count="2">
    <chartFormat chart="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5">
    <pivotHierarchy multipleItemSelectionAllowed="1" dragToData="1"/>
    <pivotHierarchy dragToData="1"/>
    <pivotHierarchy multipleItemSelectionAllowed="1" dragToData="1"/>
    <pivotHierarchy multipleItemSelectionAllowed="1" dragToData="1">
      <members count="1" level="1">
        <member name="[Tab_base].[år].&amp;[2024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F42C44-6F7E-4798-84EC-79D707E97685}" name="Pivottabell16" cacheId="656" applyNumberFormats="0" applyBorderFormats="0" applyFontFormats="0" applyPatternFormats="0" applyAlignmentFormats="0" applyWidthHeightFormats="1" dataCaption="Verdier" updatedVersion="8" minRefreshableVersion="3" rowGrandTotals="0" colGrandTotals="0" itemPrintTitles="1" createdVersion="7" indent="0" outline="1" outlineData="1" multipleFieldFilters="0">
  <location ref="AP24:AQ54" firstHeaderRow="1" firstDataRow="1" firstDataCol="1" rowPageCount="2" colPageCount="1"/>
  <pivotFields count="4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subtotalTop="0" showAll="0" defaultSubtotal="0"/>
  </pivotFields>
  <rowFields count="1">
    <field x="2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rowItems>
  <colItems count="1">
    <i/>
  </colItems>
  <pageFields count="2">
    <pageField fld="0" hier="0" name="[Tab_base].[Region].[All]" cap="All"/>
    <pageField fld="1" hier="2" name="[Tab_base].[kommune].&amp;[Selbu]" cap="Selbu"/>
  </pageFields>
  <dataFields count="1">
    <dataField fld="3" subtotal="count" showDataAs="percentDiff" baseField="2" baseItem="0" numFmtId="9"/>
  </dataFields>
  <formats count="9">
    <format dxfId="161">
      <pivotArea type="all" dataOnly="0" outline="0" fieldPosition="0"/>
    </format>
    <format dxfId="160">
      <pivotArea outline="0" collapsedLevelsAreSubtotals="1" fieldPosition="0"/>
    </format>
    <format dxfId="159">
      <pivotArea field="2" type="button" dataOnly="0" labelOnly="1" outline="0" axis="axisRow" fieldPosition="0"/>
    </format>
    <format dxfId="158">
      <pivotArea dataOnly="0" labelOnly="1" fieldPosition="0">
        <references count="1">
          <reference field="2" count="0"/>
        </references>
      </pivotArea>
    </format>
    <format dxfId="157">
      <pivotArea dataOnly="0" labelOnly="1" outline="0" axis="axisValues" fieldPosition="0"/>
    </format>
    <format dxfId="156">
      <pivotArea outline="0" fieldPosition="0">
        <references count="1">
          <reference field="4294967294" count="1">
            <x v="0"/>
          </reference>
        </references>
      </pivotArea>
    </format>
    <format dxfId="155">
      <pivotArea outline="0" collapsedLevelsAreSubtotals="1" fieldPosition="0"/>
    </format>
    <format dxfId="154">
      <pivotArea field="2" type="button" dataOnly="0" labelOnly="1" outline="0" axis="axisRow" fieldPosition="0"/>
    </format>
    <format dxfId="153">
      <pivotArea dataOnly="0" labelOnly="1" outline="0" axis="axisValues" fieldPosition="0"/>
    </format>
  </formats>
  <pivotHierarchies count="15">
    <pivotHierarchy multipleItemSelectionAllowed="1" dragToData="1"/>
    <pivotHierarchy dragToData="1"/>
    <pivotHierarchy multipleItemSelectionAllowed="1" dragToData="1">
      <members count="1" level="1">
        <member name="[Tab_base].[kommune].&amp;[Selbu]"/>
      </members>
    </pivotHierarchy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3FBB57-01CB-4DB2-8FA1-44E2F321581D}" name="Pivottabell15" cacheId="653" applyNumberFormats="0" applyBorderFormats="0" applyFontFormats="0" applyPatternFormats="0" applyAlignmentFormats="0" applyWidthHeightFormats="1" dataCaption="Verdier" updatedVersion="8" minRefreshableVersion="3" rowGrandTotals="0" colGrandTotals="0" itemPrintTitles="1" createdVersion="7" indent="0" outline="1" outlineData="1" multipleFieldFilters="0">
  <location ref="AM24:AN54" firstHeaderRow="1" firstDataRow="1" firstDataCol="1" rowPageCount="2" colPageCount="1"/>
  <pivotFields count="4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subtotalTop="0" showAll="0" defaultSubtotal="0"/>
  </pivotFields>
  <rowFields count="1">
    <field x="2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rowItems>
  <colItems count="1">
    <i/>
  </colItems>
  <pageFields count="2">
    <pageField fld="0" hier="0" name="[Tab_base].[Region].[All]" cap="All"/>
    <pageField fld="1" hier="2" name="[Tab_base].[kommune].&amp;[Selbu]" cap="Selbu"/>
  </pageFields>
  <dataFields count="1">
    <dataField fld="3" subtotal="count" showDataAs="percentDiff" baseField="2" baseItem="0" numFmtId="9"/>
  </dataFields>
  <formats count="9">
    <format dxfId="170">
      <pivotArea type="all" dataOnly="0" outline="0" fieldPosition="0"/>
    </format>
    <format dxfId="169">
      <pivotArea outline="0" collapsedLevelsAreSubtotals="1" fieldPosition="0"/>
    </format>
    <format dxfId="168">
      <pivotArea field="2" type="button" dataOnly="0" labelOnly="1" outline="0" axis="axisRow" fieldPosition="0"/>
    </format>
    <format dxfId="167">
      <pivotArea dataOnly="0" labelOnly="1" fieldPosition="0">
        <references count="1">
          <reference field="2" count="0"/>
        </references>
      </pivotArea>
    </format>
    <format dxfId="166">
      <pivotArea dataOnly="0" labelOnly="1" outline="0" axis="axisValues" fieldPosition="0"/>
    </format>
    <format dxfId="165">
      <pivotArea outline="0" fieldPosition="0">
        <references count="1">
          <reference field="4294967294" count="1">
            <x v="0"/>
          </reference>
        </references>
      </pivotArea>
    </format>
    <format dxfId="164">
      <pivotArea outline="0" collapsedLevelsAreSubtotals="1" fieldPosition="0"/>
    </format>
    <format dxfId="163">
      <pivotArea field="2" type="button" dataOnly="0" labelOnly="1" outline="0" axis="axisRow" fieldPosition="0"/>
    </format>
    <format dxfId="162">
      <pivotArea dataOnly="0" labelOnly="1" outline="0" axis="axisValues" fieldPosition="0"/>
    </format>
  </formats>
  <pivotHierarchies count="15">
    <pivotHierarchy multipleItemSelectionAllowed="1" dragToData="1"/>
    <pivotHierarchy dragToData="1"/>
    <pivotHierarchy multipleItemSelectionAllowed="1" dragToData="1">
      <members count="1" level="1">
        <member name="[Tab_base].[kommune].&amp;[Selbu]"/>
      </members>
    </pivotHierarchy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281A58-D1A1-4D10-A95E-4691577449F3}" name="Pivottabell13" cacheId="749" applyNumberFormats="0" applyBorderFormats="0" applyFontFormats="0" applyPatternFormats="0" applyAlignmentFormats="0" applyWidthHeightFormats="1" dataCaption="Verdier" updatedVersion="8" minRefreshableVersion="3" rowGrandTotals="0" colGrandTotals="0" itemPrintTitles="1" createdVersion="7" indent="0" outline="1" outlineData="1" multipleFieldFilters="0">
  <location ref="W24:X54" firstHeaderRow="1" firstDataRow="1" firstDataCol="1" rowPageCount="2" colPageCount="1"/>
  <pivotFields count="4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subtotalTop="0" showAll="0" defaultSubtotal="0"/>
  </pivotFields>
  <rowFields count="1">
    <field x="2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rowItems>
  <colItems count="1">
    <i/>
  </colItems>
  <pageFields count="2">
    <pageField fld="0" hier="0" name="[Tab_base].[Region].&amp;[Værnesregionen]" cap="Værnesregionen"/>
    <pageField fld="1" hier="2" name="[Tab_base].[kommune].[All]" cap="All"/>
  </pageFields>
  <dataFields count="1">
    <dataField fld="3" subtotal="count" baseField="0" baseItem="0"/>
  </dataFields>
  <formats count="7">
    <format dxfId="177">
      <pivotArea type="all" dataOnly="0" outline="0" fieldPosition="0"/>
    </format>
    <format dxfId="176">
      <pivotArea outline="0" collapsedLevelsAreSubtotals="1" fieldPosition="0"/>
    </format>
    <format dxfId="175">
      <pivotArea field="2" type="button" dataOnly="0" labelOnly="1" outline="0" axis="axisRow" fieldPosition="0"/>
    </format>
    <format dxfId="174">
      <pivotArea dataOnly="0" labelOnly="1" fieldPosition="0">
        <references count="1">
          <reference field="2" count="0"/>
        </references>
      </pivotArea>
    </format>
    <format dxfId="173">
      <pivotArea dataOnly="0" labelOnly="1" outline="0" axis="axisValues" fieldPosition="0"/>
    </format>
    <format dxfId="172">
      <pivotArea field="2" type="button" dataOnly="0" labelOnly="1" outline="0" axis="axisRow" fieldPosition="0"/>
    </format>
    <format dxfId="171">
      <pivotArea dataOnly="0" labelOnly="1" outline="0" axis="axisValues" fieldPosition="0"/>
    </format>
  </formats>
  <pivotHierarchies count="15">
    <pivotHierarchy multipleItemSelectionAllowed="1" dragToData="1">
      <members count="1" level="1">
        <member name="[Tab_base].[Region].&amp;[Værnesregionen]"/>
      </members>
    </pivotHierarchy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7" showRowHeaders="1" showColHeaders="1" showRowStripes="0" showColStripes="0" showLastColumn="1"/>
  <rowHierarchiesUsage count="1">
    <rowHierarchyUsage hierarchyUsage="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FB4FF6-EE3A-4F3C-859C-E604A87040B9}" name="Pivottabell11" cacheId="746" applyNumberFormats="0" applyBorderFormats="0" applyFontFormats="0" applyPatternFormats="0" applyAlignmentFormats="0" applyWidthHeightFormats="1" dataCaption="Verdier" updatedVersion="8" minRefreshableVersion="3" rowGrandTotals="0" colGrandTotals="0" itemPrintTitles="1" createdVersion="7" indent="0" outline="1" outlineData="1" multipleFieldFilters="0">
  <location ref="Q24:R54" firstHeaderRow="1" firstDataRow="1" firstDataCol="1" rowPageCount="2" colPageCount="1"/>
  <pivotFields count="4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subtotalTop="0" showAll="0" defaultSubtotal="0"/>
  </pivotFields>
  <rowFields count="1">
    <field x="2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rowItems>
  <colItems count="1">
    <i/>
  </colItems>
  <pageFields count="2">
    <pageField fld="0" hier="0" name="[Tab_base].[Region].&amp;[Værnesregionen]" cap="Værnesregionen"/>
    <pageField fld="1" hier="2" name="[Tab_base].[kommune].[All]" cap="All"/>
  </pageFields>
  <dataFields count="1">
    <dataField fld="3" subtotal="count" baseField="0" baseItem="0"/>
  </dataFields>
  <formats count="7">
    <format dxfId="184">
      <pivotArea type="all" dataOnly="0" outline="0" fieldPosition="0"/>
    </format>
    <format dxfId="183">
      <pivotArea outline="0" collapsedLevelsAreSubtotals="1" fieldPosition="0"/>
    </format>
    <format dxfId="182">
      <pivotArea field="2" type="button" dataOnly="0" labelOnly="1" outline="0" axis="axisRow" fieldPosition="0"/>
    </format>
    <format dxfId="181">
      <pivotArea dataOnly="0" labelOnly="1" fieldPosition="0">
        <references count="1">
          <reference field="2" count="0"/>
        </references>
      </pivotArea>
    </format>
    <format dxfId="180">
      <pivotArea dataOnly="0" labelOnly="1" outline="0" axis="axisValues" fieldPosition="0"/>
    </format>
    <format dxfId="179">
      <pivotArea field="2" type="button" dataOnly="0" labelOnly="1" outline="0" axis="axisRow" fieldPosition="0"/>
    </format>
    <format dxfId="178">
      <pivotArea dataOnly="0" labelOnly="1" outline="0" axis="axisValues" fieldPosition="0"/>
    </format>
  </formats>
  <pivotHierarchies count="15">
    <pivotHierarchy multipleItemSelectionAllowed="1" dragToData="1">
      <members count="1" level="1">
        <member name="[Tab_base].[Region].&amp;[Værnesregionen]"/>
      </members>
    </pivotHierarchy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7" showRowHeaders="1" showColHeaders="1" showRowStripes="0" showColStripes="0" showLastColumn="1"/>
  <rowHierarchiesUsage count="1">
    <rowHierarchyUsage hierarchyUsage="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917D01-4E40-497F-88F5-40C5778E3ADD}" name="Pivottabell1" cacheId="742" applyNumberFormats="0" applyBorderFormats="0" applyFontFormats="0" applyPatternFormats="0" applyAlignmentFormats="0" applyWidthHeightFormats="1" dataCaption="Verdier" updatedVersion="8" minRefreshableVersion="3" subtotalHiddenItems="1" colGrandTotals="0" itemPrintTitles="1" createdVersion="8" indent="0" outline="1" outlineData="1" multipleFieldFilters="0" chartFormat="1">
  <location ref="T53:V93" firstHeaderRow="1" firstDataRow="2" firstDataCol="1" rowPageCount="1" colPageCount="1"/>
  <pivotFields count="4">
    <pivotField axis="axisPage" allDrilled="1" subtotalTop="0" showAll="0" dataSourceSort="1" defaultSubtotal="0" defaultAttributeDrillState="1"/>
    <pivotField axis="axisRow" allDrilled="1" subtotalTop="0" showAll="0" sortType="ascending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axis="axisCol" allDrilled="1" subtotalTop="0" showAll="0" dataSourceSort="1" defaultSubtotal="0" defaultAttributeDrillState="1">
      <items count="3">
        <item s="1" x="0"/>
        <item s="1" x="1"/>
        <item x="2"/>
      </items>
    </pivotField>
    <pivotField dataField="1" subtotalTop="0" showAll="0" defaultSubtotal="0"/>
  </pivotFields>
  <rowFields count="1">
    <field x="1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2"/>
  </colFields>
  <colItems count="2">
    <i>
      <x/>
    </i>
    <i>
      <x v="1"/>
    </i>
  </colItems>
  <pageFields count="1">
    <pageField fld="0" hier="0" name="[Tab_base].[Region].[All]" cap="All"/>
  </pageFields>
  <dataFields count="1">
    <dataField fld="3" subtotal="count" showDataAs="percentDiff" baseField="2" baseItem="0" numFmtId="10"/>
  </dataFields>
  <formats count="9">
    <format dxfId="24">
      <pivotArea type="all" dataOnly="0" outline="0" fieldPosition="0"/>
    </format>
    <format dxfId="23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22">
      <pivotArea type="origin" dataOnly="0" labelOnly="1" outline="0" fieldPosition="0"/>
    </format>
    <format dxfId="21">
      <pivotArea field="2" type="button" dataOnly="0" labelOnly="1" outline="0" axis="axisCol" fieldPosition="0"/>
    </format>
    <format dxfId="20">
      <pivotArea type="topRight" dataOnly="0" labelOnly="1" outline="0" fieldPosition="0"/>
    </format>
    <format dxfId="19">
      <pivotArea outline="0" collapsedLevelsAreSubtotals="1" fieldPosition="0"/>
    </format>
    <format dxfId="18">
      <pivotArea field="1" type="button" dataOnly="0" labelOnly="1" outline="0" axis="axisRow" fieldPosition="0"/>
    </format>
    <format dxfId="17">
      <pivotArea dataOnly="0" labelOnly="1" fieldPosition="0">
        <references count="1">
          <reference field="2" count="0"/>
        </references>
      </pivotArea>
    </format>
    <format dxfId="16">
      <pivotArea outline="0" fieldPosition="0">
        <references count="1">
          <reference field="4294967294" count="1">
            <x v="0"/>
          </reference>
        </references>
      </pivotArea>
    </format>
  </format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Hierarchies count="15"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Medium3" showRowHeaders="1" showColHeaders="1" showRowStripes="0" showColStripes="0" showLastColumn="1"/>
  <rowHierarchiesUsage count="1">
    <rowHierarchyUsage hierarchyUsage="2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0D2986-63A8-4056-B9EE-938942E0DD78}" name="Pivottabell8" cacheId="727" applyNumberFormats="0" applyBorderFormats="0" applyFontFormats="0" applyPatternFormats="0" applyAlignmentFormats="0" applyWidthHeightFormats="1" dataCaption="Verdier" updatedVersion="8" minRefreshableVersion="3" subtotalHiddenItems="1" colGrandTotals="0" itemPrintTitles="1" createdVersion="8" indent="0" outline="1" outlineData="1" multipleFieldFilters="0" chartFormat="1">
  <location ref="K5:M45" firstHeaderRow="1" firstDataRow="2" firstDataCol="1" rowPageCount="1" colPageCount="1"/>
  <pivotFields count="5">
    <pivotField axis="axisPage" allDrilled="1" subtotalTop="0" showAll="0" dataSourceSort="1" defaultSubtotal="0" defaultAttributeDrillState="1"/>
    <pivotField allDrilled="1" subtotalTop="0" showAll="0" sortType="ascending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axis="axisCol" allDrilled="1" subtotalTop="0" showAll="0" dataSourceSort="1" defaultSubtotal="0" defaultAttributeDrillState="1">
      <items count="3">
        <item s="1" x="0"/>
        <item s="1" x="1"/>
        <item x="2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</pivotFields>
  <rowFields count="1">
    <field x="4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2"/>
  </colFields>
  <colItems count="2">
    <i>
      <x/>
    </i>
    <i>
      <x v="1"/>
    </i>
  </colItems>
  <pageFields count="1">
    <pageField fld="0" hier="0" name="[Tab_base].[Region].[All]" cap="All"/>
  </pageFields>
  <dataFields count="1">
    <dataField fld="3" subtotal="count" showDataAs="percentDiff" baseField="2" baseItem="0" numFmtId="10"/>
  </dataFields>
  <formats count="9">
    <format dxfId="33">
      <pivotArea type="all" dataOnly="0" outline="0" fieldPosition="0"/>
    </format>
    <format dxfId="32">
      <pivotArea outline="0" collapsedLevelsAreSubtotals="1" fieldPosition="0"/>
    </format>
    <format dxfId="31">
      <pivotArea outline="0" fieldPosition="0">
        <references count="1">
          <reference field="4294967294" count="1">
            <x v="0"/>
          </reference>
        </references>
      </pivotArea>
    </format>
    <format dxfId="30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29">
      <pivotArea type="origin" dataOnly="0" labelOnly="1" outline="0" fieldPosition="0"/>
    </format>
    <format dxfId="28">
      <pivotArea field="2" type="button" dataOnly="0" labelOnly="1" outline="0" axis="axisCol" fieldPosition="0"/>
    </format>
    <format dxfId="27">
      <pivotArea type="topRight" dataOnly="0" labelOnly="1" outline="0" fieldPosition="0"/>
    </format>
    <format dxfId="26">
      <pivotArea field="1" type="button" dataOnly="0" labelOnly="1" outline="0"/>
    </format>
    <format dxfId="25">
      <pivotArea dataOnly="0" labelOnly="1" fieldPosition="0">
        <references count="1">
          <reference field="2" count="0"/>
        </references>
      </pivotArea>
    </format>
  </format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Hierarchies count="15"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F90962-86F7-426E-98B7-357AB53AD8DD}" name="Pivottabell21" cacheId="700" applyNumberFormats="0" applyBorderFormats="0" applyFontFormats="0" applyPatternFormats="0" applyAlignmentFormats="0" applyWidthHeightFormats="1" dataCaption="Verdier" updatedVersion="8" minRefreshableVersion="3" colGrandTotals="0" itemPrintTitles="1" createdVersion="8" indent="0" outline="1" outlineData="1" multipleFieldFilters="0">
  <location ref="AE5:AG45" firstHeaderRow="1" firstDataRow="2" firstDataCol="1" rowPageCount="1" colPageCount="1"/>
  <pivotFields count="4"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2">
        <item s="1" x="0"/>
        <item s="1" x="1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</pivotFields>
  <rowFields count="1">
    <field x="3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1"/>
  </colFields>
  <colItems count="2">
    <i>
      <x/>
    </i>
    <i>
      <x v="1"/>
    </i>
  </colItems>
  <pageFields count="1">
    <pageField fld="0" hier="0" name="[Tab_base].[Region].[All]" cap="All"/>
  </pageFields>
  <dataFields count="1">
    <dataField fld="2" subtotal="count" showDataAs="percentDiff" baseField="1" baseItem="0" numFmtId="10"/>
  </dataFields>
  <formats count="11">
    <format dxfId="44">
      <pivotArea type="origin" dataOnly="0" labelOnly="1" outline="0" fieldPosition="0"/>
    </format>
    <format dxfId="43">
      <pivotArea field="1" type="button" dataOnly="0" labelOnly="1" outline="0" axis="axisCol" fieldPosition="0"/>
    </format>
    <format dxfId="42">
      <pivotArea type="topRight" dataOnly="0" labelOnly="1" outline="0" fieldPosition="0"/>
    </format>
    <format dxfId="41">
      <pivotArea dataOnly="0" labelOnly="1" fieldPosition="0">
        <references count="1">
          <reference field="1" count="0"/>
        </references>
      </pivotArea>
    </format>
    <format dxfId="40">
      <pivotArea dataOnly="0" labelOnly="1" fieldPosition="0">
        <references count="1">
          <reference field="1" count="0"/>
        </references>
      </pivotArea>
    </format>
    <format dxfId="39">
      <pivotArea type="origin" dataOnly="0" labelOnly="1" outline="0" fieldPosition="0"/>
    </format>
    <format dxfId="38">
      <pivotArea field="1" type="button" dataOnly="0" labelOnly="1" outline="0" axis="axisCol" fieldPosition="0"/>
    </format>
    <format dxfId="37">
      <pivotArea type="topRight" dataOnly="0" labelOnly="1" outline="0" fieldPosition="0"/>
    </format>
    <format dxfId="36">
      <pivotArea dataOnly="0" labelOnly="1" fieldPosition="0">
        <references count="1">
          <reference field="1" count="0"/>
        </references>
      </pivotArea>
    </format>
    <format dxfId="35">
      <pivotArea outline="0" fieldPosition="0">
        <references count="1">
          <reference field="4294967294" count="1">
            <x v="0"/>
          </reference>
        </references>
      </pivotArea>
    </format>
    <format dxfId="34">
      <pivotArea outline="0" collapsedLevelsAreSubtotals="1" fieldPosition="0">
        <references count="1">
          <reference field="1" count="1" selected="0">
            <x v="1"/>
          </reference>
        </references>
      </pivotArea>
    </format>
  </formats>
  <pivotHierarchies count="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9" showRowHeaders="1" showColHeaders="1" showRowStripes="0" showColStripes="0" showLastColumn="1"/>
  <rowHierarchiesUsage count="1">
    <rowHierarchyUsage hierarchyUsage="1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E5D94C-2FED-4332-BCDD-664CC12C0F37}" name="Pivottabell28" cacheId="730" applyNumberFormats="0" applyBorderFormats="0" applyFontFormats="0" applyPatternFormats="0" applyAlignmentFormats="0" applyWidthHeightFormats="1" dataCaption="Verdier" updatedVersion="8" minRefreshableVersion="3" subtotalHiddenItems="1" colGrandTotals="0" itemPrintTitles="1" createdVersion="8" indent="0" outline="1" outlineData="1" multipleFieldFilters="0" chartFormat="1">
  <location ref="O5:Q45" firstHeaderRow="1" firstDataRow="2" firstDataCol="1" rowPageCount="1" colPageCount="1"/>
  <pivotFields count="5">
    <pivotField axis="axisPage" allDrilled="1" subtotalTop="0" showAll="0" dataSourceSort="1" defaultSubtotal="0" defaultAttributeDrillState="1"/>
    <pivotField allDrilled="1" subtotalTop="0" showAll="0" sortType="ascending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axis="axisCol" allDrilled="1" subtotalTop="0" showAll="0" dataSourceSort="1" defaultSubtotal="0" defaultAttributeDrillState="1">
      <items count="3">
        <item s="1" x="0"/>
        <item s="1" x="1"/>
        <item x="2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</pivotFields>
  <rowFields count="1">
    <field x="4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2"/>
  </colFields>
  <colItems count="2">
    <i>
      <x/>
    </i>
    <i>
      <x v="1"/>
    </i>
  </colItems>
  <pageFields count="1">
    <pageField fld="0" hier="0" name="[Tab_base].[Region].[All]" cap="All"/>
  </pageFields>
  <dataFields count="1">
    <dataField fld="3" subtotal="count" showDataAs="percentOfCol" baseField="4" baseItem="0" numFmtId="10"/>
  </dataFields>
  <formats count="9">
    <format dxfId="53">
      <pivotArea type="all" dataOnly="0" outline="0" fieldPosition="0"/>
    </format>
    <format dxfId="52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51">
      <pivotArea type="origin" dataOnly="0" labelOnly="1" outline="0" fieldPosition="0"/>
    </format>
    <format dxfId="50">
      <pivotArea field="2" type="button" dataOnly="0" labelOnly="1" outline="0" axis="axisCol" fieldPosition="0"/>
    </format>
    <format dxfId="49">
      <pivotArea type="topRight" dataOnly="0" labelOnly="1" outline="0" fieldPosition="0"/>
    </format>
    <format dxfId="48">
      <pivotArea outline="0" collapsedLevelsAreSubtotals="1" fieldPosition="0"/>
    </format>
    <format dxfId="47">
      <pivotArea field="1" type="button" dataOnly="0" labelOnly="1" outline="0"/>
    </format>
    <format dxfId="46">
      <pivotArea dataOnly="0" labelOnly="1" fieldPosition="0">
        <references count="1">
          <reference field="2" count="0"/>
        </references>
      </pivotArea>
    </format>
    <format dxfId="45">
      <pivotArea outline="0" fieldPosition="0">
        <references count="1">
          <reference field="4294967294" count="1">
            <x v="0"/>
          </reference>
        </references>
      </pivotArea>
    </format>
  </format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Hierarchies count="15"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6CE9BE-120B-4E1E-8233-C792DF117EEE}" name="Pivottabell9" cacheId="703" applyNumberFormats="0" applyBorderFormats="0" applyFontFormats="0" applyPatternFormats="0" applyAlignmentFormats="0" applyWidthHeightFormats="1" dataCaption="Verdier" grandTotalCaption="Trøndelag" updatedVersion="8" minRefreshableVersion="3" colGrandTotals="0" itemPrintTitles="1" createdVersion="8" indent="0" outline="1" outlineData="1" multipleFieldFilters="0">
  <location ref="W5:Y45" firstHeaderRow="1" firstDataRow="2" firstDataCol="1" rowPageCount="1" colPageCount="1"/>
  <pivotFields count="4"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2">
        <item s="1" x="0"/>
        <item s="1" x="1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</pivotFields>
  <rowFields count="1">
    <field x="3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1"/>
  </colFields>
  <colItems count="2">
    <i>
      <x/>
    </i>
    <i>
      <x v="1"/>
    </i>
  </colItems>
  <pageFields count="1">
    <pageField fld="0" hier="0" name="[Tab_base].[Region].[All]" cap="All"/>
  </pageFields>
  <dataFields count="1">
    <dataField fld="2" subtotal="count" baseField="1" baseItem="0"/>
  </dataFields>
  <formats count="11">
    <format dxfId="64">
      <pivotArea type="origin" dataOnly="0" labelOnly="1" outline="0" fieldPosition="0"/>
    </format>
    <format dxfId="63">
      <pivotArea field="1" type="button" dataOnly="0" labelOnly="1" outline="0" axis="axisCol" fieldPosition="0"/>
    </format>
    <format dxfId="62">
      <pivotArea type="topRight" dataOnly="0" labelOnly="1" outline="0" fieldPosition="0"/>
    </format>
    <format dxfId="61">
      <pivotArea outline="0" collapsedLevelsAreSubtotals="1" fieldPosition="0">
        <references count="1">
          <reference field="1" count="1" selected="0">
            <x v="1"/>
          </reference>
        </references>
      </pivotArea>
    </format>
    <format dxfId="60">
      <pivotArea dataOnly="0" labelOnly="1" fieldPosition="0">
        <references count="1">
          <reference field="1" count="0"/>
        </references>
      </pivotArea>
    </format>
    <format dxfId="59">
      <pivotArea dataOnly="0" labelOnly="1" fieldPosition="0">
        <references count="1">
          <reference field="1" count="0"/>
        </references>
      </pivotArea>
    </format>
    <format dxfId="58">
      <pivotArea type="origin" dataOnly="0" labelOnly="1" outline="0" fieldPosition="0"/>
    </format>
    <format dxfId="57">
      <pivotArea field="1" type="button" dataOnly="0" labelOnly="1" outline="0" axis="axisCol" fieldPosition="0"/>
    </format>
    <format dxfId="56">
      <pivotArea type="topRight" dataOnly="0" labelOnly="1" outline="0" fieldPosition="0"/>
    </format>
    <format dxfId="55">
      <pivotArea dataOnly="0" labelOnly="1" fieldPosition="0">
        <references count="1">
          <reference field="1" count="0"/>
        </references>
      </pivotArea>
    </format>
    <format dxfId="54">
      <pivotArea outline="0" fieldPosition="0">
        <references count="1">
          <reference field="4294967294" count="1">
            <x v="0"/>
          </reference>
        </references>
      </pivotArea>
    </format>
  </formats>
  <pivotHierarchies count="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9" showRowHeaders="1" showColHeaders="1" showRowStripes="0" showColStripes="0" showLastColumn="1"/>
  <rowHierarchiesUsage count="1">
    <rowHierarchyUsage hierarchyUsage="1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F38171-34C3-4FBE-B6F2-E5DD59ECC03C}" name="Pivottabell2" cacheId="736" applyNumberFormats="0" applyBorderFormats="0" applyFontFormats="0" applyPatternFormats="0" applyAlignmentFormats="0" applyWidthHeightFormats="1" dataCaption="Verdier" updatedVersion="8" minRefreshableVersion="3" colGrandTotals="0" itemPrintTitles="1" createdVersion="8" indent="0" outline="1" outlineData="1" multipleFieldFilters="0">
  <location ref="AI5:AK45" firstHeaderRow="1" firstDataRow="2" firstDataCol="1" rowPageCount="1" colPageCount="1"/>
  <pivotFields count="4"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3">
        <item s="1" x="0"/>
        <item s="1" x="1"/>
        <item x="2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</pivotFields>
  <rowFields count="1">
    <field x="3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1"/>
  </colFields>
  <colItems count="2">
    <i>
      <x/>
    </i>
    <i>
      <x v="1"/>
    </i>
  </colItems>
  <pageFields count="1">
    <pageField fld="0" hier="0" name="[Tab_base].[Region].[All]" cap="All"/>
  </pageFields>
  <dataFields count="1">
    <dataField fld="2" subtotal="count" showDataAs="percentOfCol" baseField="3" baseItem="4" numFmtId="165"/>
  </dataFields>
  <formats count="12">
    <format dxfId="76">
      <pivotArea type="origin" dataOnly="0" labelOnly="1" outline="0" fieldPosition="0"/>
    </format>
    <format dxfId="75">
      <pivotArea field="1" type="button" dataOnly="0" labelOnly="1" outline="0" axis="axisCol" fieldPosition="0"/>
    </format>
    <format dxfId="74">
      <pivotArea type="topRight" dataOnly="0" labelOnly="1" outline="0" fieldPosition="0"/>
    </format>
    <format dxfId="73">
      <pivotArea outline="0" collapsedLevelsAreSubtotals="1" fieldPosition="0">
        <references count="1">
          <reference field="1" count="1" selected="0">
            <x v="2"/>
          </reference>
        </references>
      </pivotArea>
    </format>
    <format dxfId="72">
      <pivotArea dataOnly="0" labelOnly="1" fieldPosition="0">
        <references count="1">
          <reference field="1" count="0"/>
        </references>
      </pivotArea>
    </format>
    <format dxfId="71">
      <pivotArea dataOnly="0" labelOnly="1" fieldPosition="0">
        <references count="1">
          <reference field="1" count="0"/>
        </references>
      </pivotArea>
    </format>
    <format dxfId="70">
      <pivotArea type="origin" dataOnly="0" labelOnly="1" outline="0" fieldPosition="0"/>
    </format>
    <format dxfId="69">
      <pivotArea field="1" type="button" dataOnly="0" labelOnly="1" outline="0" axis="axisCol" fieldPosition="0"/>
    </format>
    <format dxfId="68">
      <pivotArea type="topRight" dataOnly="0" labelOnly="1" outline="0" fieldPosition="0"/>
    </format>
    <format dxfId="67">
      <pivotArea dataOnly="0" labelOnly="1" fieldPosition="0">
        <references count="1">
          <reference field="1" count="0"/>
        </references>
      </pivotArea>
    </format>
    <format dxfId="66">
      <pivotArea outline="0" fieldPosition="0">
        <references count="1">
          <reference field="4294967294" count="1">
            <x v="0"/>
          </reference>
        </references>
      </pivotArea>
    </format>
    <format dxfId="65">
      <pivotArea outline="0" collapsedLevelsAreSubtotals="1" fieldPosition="0"/>
    </format>
  </formats>
  <pivotHierarchies count="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9" showRowHeaders="1" showColHeaders="1" showRowStripes="0" showColStripes="0" showLastColumn="1"/>
  <rowHierarchiesUsage count="1">
    <rowHierarchyUsage hierarchyUsage="1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D66576-3407-4013-8BE5-3C7D3C97F439}" name="Pivottabell18" cacheId="675" applyNumberFormats="0" applyBorderFormats="0" applyFontFormats="0" applyPatternFormats="0" applyAlignmentFormats="0" applyWidthHeightFormats="1" dataCaption="Verdier" tag="c88a431d-86a9-4ce2-b3eb-1b8b140cec1f" updatedVersion="8" minRefreshableVersion="3" subtotalHiddenItems="1" itemPrintTitles="1" createdVersion="7" indent="0" outline="1" outlineData="1" multipleFieldFilters="0" chartFormat="6">
  <location ref="Q12:R51" firstHeaderRow="1" firstDataRow="1" firstDataCol="1" rowPageCount="2" colPageCount="1"/>
  <pivotFields count="4">
    <pivotField axis="axisPage" allDrilled="1" subtotalTop="0" showAll="0" dataSourceSort="1" defaultSubtotal="0" defaultAttributeDrillState="1"/>
    <pivotField axis="axisRow" allDrilled="1" subtotalTop="0" showAll="0" sortType="ascending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allDrilled="1" subtotalTop="0" showAll="0" dataSourceSort="1" defaultSubtotal="0" defaultAttributeDrillState="1"/>
    <pivotField dataField="1" subtotalTop="0" showAll="0" defaultSubtotal="0"/>
  </pivotFields>
  <rowFields count="1">
    <field x="1"/>
  </rowFields>
  <rowItems count="39">
    <i>
      <x v="2"/>
    </i>
    <i>
      <x v="6"/>
    </i>
    <i>
      <x v="10"/>
    </i>
    <i>
      <x v="27"/>
    </i>
    <i>
      <x v="16"/>
    </i>
    <i>
      <x v="20"/>
    </i>
    <i>
      <x v="1"/>
    </i>
    <i>
      <x v="24"/>
    </i>
    <i>
      <x v="33"/>
    </i>
    <i>
      <x v="32"/>
    </i>
    <i>
      <x v="5"/>
    </i>
    <i>
      <x v="14"/>
    </i>
    <i>
      <x v="29"/>
    </i>
    <i>
      <x v="17"/>
    </i>
    <i>
      <x v="13"/>
    </i>
    <i>
      <x v="22"/>
    </i>
    <i>
      <x v="26"/>
    </i>
    <i>
      <x v="23"/>
    </i>
    <i>
      <x v="9"/>
    </i>
    <i>
      <x v="4"/>
    </i>
    <i>
      <x v="19"/>
    </i>
    <i>
      <x v="7"/>
    </i>
    <i>
      <x v="25"/>
    </i>
    <i>
      <x v="8"/>
    </i>
    <i>
      <x v="31"/>
    </i>
    <i>
      <x v="30"/>
    </i>
    <i>
      <x/>
    </i>
    <i>
      <x v="12"/>
    </i>
    <i>
      <x v="34"/>
    </i>
    <i>
      <x v="35"/>
    </i>
    <i>
      <x v="28"/>
    </i>
    <i>
      <x v="21"/>
    </i>
    <i>
      <x v="18"/>
    </i>
    <i>
      <x v="37"/>
    </i>
    <i>
      <x v="15"/>
    </i>
    <i>
      <x v="36"/>
    </i>
    <i>
      <x v="11"/>
    </i>
    <i>
      <x v="3"/>
    </i>
    <i t="grand">
      <x/>
    </i>
  </rowItems>
  <colItems count="1">
    <i/>
  </colItems>
  <pageFields count="2">
    <pageField fld="0" hier="3" name="[Tab_base].[år].&amp;[2024]" cap="2024"/>
    <pageField fld="2" hier="0" name="[Tab_base].[Region].[All]" cap="All"/>
  </pageFields>
  <dataFields count="1">
    <dataField fld="3" subtotal="count" baseField="0" baseItem="0"/>
  </dataFields>
  <formats count="1">
    <format dxfId="271">
      <pivotArea outline="0" collapsedLevelsAreSubtotals="1" fieldPosition="0"/>
    </format>
  </formats>
  <chartFormats count="2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5">
    <pivotHierarchy multipleItemSelectionAllowed="1" dragToData="1"/>
    <pivotHierarchy dragToData="1"/>
    <pivotHierarchy multipleItemSelectionAllowed="1" dragToData="1"/>
    <pivotHierarchy multipleItemSelectionAllowed="1" dragToData="1">
      <members count="1" level="1">
        <member name="[Tab_base].[år].&amp;[2024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9" showRowHeaders="1" showColHeaders="1" showRowStripes="0" showColStripes="0" showLastColumn="1"/>
  <rowHierarchiesUsage count="1">
    <rowHierarchyUsage hierarchyUsage="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71EE34-09BA-4EEB-850B-F5A11F0EA234}" name="Pivottabell20" cacheId="733" applyNumberFormats="0" applyBorderFormats="0" applyFontFormats="0" applyPatternFormats="0" applyAlignmentFormats="0" applyWidthHeightFormats="1" dataCaption="Verdier" updatedVersion="8" minRefreshableVersion="3" colGrandTotals="0" itemPrintTitles="1" createdVersion="8" indent="0" outline="1" outlineData="1" multipleFieldFilters="0">
  <location ref="AA5:AC45" firstHeaderRow="1" firstDataRow="2" firstDataCol="1" rowPageCount="1" colPageCount="1"/>
  <pivotFields count="4"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3">
        <item s="1" x="0"/>
        <item s="1" x="1"/>
        <item x="2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</pivotFields>
  <rowFields count="1">
    <field x="3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1"/>
  </colFields>
  <colItems count="2">
    <i>
      <x/>
    </i>
    <i>
      <x v="1"/>
    </i>
  </colItems>
  <pageFields count="1">
    <pageField fld="0" hier="0" name="[Tab_base].[Region].[All]" cap="All"/>
  </pageFields>
  <dataFields count="1">
    <dataField fld="2" subtotal="count" showDataAs="difference" baseField="1" baseItem="0"/>
  </dataFields>
  <formats count="11">
    <format dxfId="87">
      <pivotArea type="origin" dataOnly="0" labelOnly="1" outline="0" fieldPosition="0"/>
    </format>
    <format dxfId="86">
      <pivotArea field="1" type="button" dataOnly="0" labelOnly="1" outline="0" axis="axisCol" fieldPosition="0"/>
    </format>
    <format dxfId="85">
      <pivotArea type="topRight" dataOnly="0" labelOnly="1" outline="0" fieldPosition="0"/>
    </format>
    <format dxfId="84">
      <pivotArea outline="0" collapsedLevelsAreSubtotals="1" fieldPosition="0">
        <references count="1">
          <reference field="1" count="1" selected="0">
            <x v="2"/>
          </reference>
        </references>
      </pivotArea>
    </format>
    <format dxfId="83">
      <pivotArea dataOnly="0" labelOnly="1" fieldPosition="0">
        <references count="1">
          <reference field="1" count="0"/>
        </references>
      </pivotArea>
    </format>
    <format dxfId="82">
      <pivotArea dataOnly="0" labelOnly="1" fieldPosition="0">
        <references count="1">
          <reference field="1" count="0"/>
        </references>
      </pivotArea>
    </format>
    <format dxfId="81">
      <pivotArea type="origin" dataOnly="0" labelOnly="1" outline="0" fieldPosition="0"/>
    </format>
    <format dxfId="80">
      <pivotArea field="1" type="button" dataOnly="0" labelOnly="1" outline="0" axis="axisCol" fieldPosition="0"/>
    </format>
    <format dxfId="79">
      <pivotArea type="topRight" dataOnly="0" labelOnly="1" outline="0" fieldPosition="0"/>
    </format>
    <format dxfId="78">
      <pivotArea dataOnly="0" labelOnly="1" fieldPosition="0">
        <references count="1">
          <reference field="1" count="0"/>
        </references>
      </pivotArea>
    </format>
    <format dxfId="77">
      <pivotArea outline="0" fieldPosition="0">
        <references count="1">
          <reference field="4294967294" count="1">
            <x v="0"/>
          </reference>
        </references>
      </pivotArea>
    </format>
  </formats>
  <pivotHierarchies count="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9" showRowHeaders="1" showColHeaders="1" showRowStripes="0" showColStripes="0" showLastColumn="1"/>
  <rowHierarchiesUsage count="1">
    <rowHierarchyUsage hierarchyUsage="1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15B7CD-FCA6-4588-A1A2-D1EFDC41C618}" name="Pivottabell4" cacheId="739" applyNumberFormats="0" applyBorderFormats="0" applyFontFormats="0" applyPatternFormats="0" applyAlignmentFormats="0" applyWidthHeightFormats="1" dataCaption="Verdier" updatedVersion="8" minRefreshableVersion="3" subtotalHiddenItems="1" colGrandTotals="0" itemPrintTitles="1" createdVersion="8" indent="0" outline="1" outlineData="1" multipleFieldFilters="0" chartFormat="1">
  <location ref="L53:N93" firstHeaderRow="1" firstDataRow="2" firstDataCol="1" rowPageCount="1" colPageCount="1"/>
  <pivotFields count="4">
    <pivotField axis="axisPage" allDrilled="1" subtotalTop="0" showAll="0" dataSourceSort="1" defaultSubtotal="0" defaultAttributeDrillState="1"/>
    <pivotField axis="axisRow" allDrilled="1" subtotalTop="0" showAll="0" sortType="ascending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axis="axisCol" allDrilled="1" subtotalTop="0" showAll="0" dataSourceSort="1" defaultSubtotal="0" defaultAttributeDrillState="1">
      <items count="3">
        <item s="1" x="0"/>
        <item s="1" x="1"/>
        <item x="2"/>
      </items>
    </pivotField>
    <pivotField dataField="1" subtotalTop="0" showAll="0" defaultSubtotal="0"/>
  </pivotFields>
  <rowFields count="1">
    <field x="1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2"/>
  </colFields>
  <colItems count="2">
    <i>
      <x/>
    </i>
    <i>
      <x v="1"/>
    </i>
  </colItems>
  <pageFields count="1">
    <pageField fld="0" hier="0" name="[Tab_base].[Region].[All]" cap="All"/>
  </pageFields>
  <dataFields count="1">
    <dataField fld="3" subtotal="count" showDataAs="difference" baseField="2" baseItem="0" numFmtId="164"/>
  </dataFields>
  <formats count="10">
    <format dxfId="97">
      <pivotArea type="all" dataOnly="0" outline="0" fieldPosition="0"/>
    </format>
    <format dxfId="96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95">
      <pivotArea type="origin" dataOnly="0" labelOnly="1" outline="0" fieldPosition="0"/>
    </format>
    <format dxfId="94">
      <pivotArea field="2" type="button" dataOnly="0" labelOnly="1" outline="0" axis="axisCol" fieldPosition="0"/>
    </format>
    <format dxfId="93">
      <pivotArea type="topRight" dataOnly="0" labelOnly="1" outline="0" fieldPosition="0"/>
    </format>
    <format dxfId="92">
      <pivotArea outline="0" fieldPosition="0">
        <references count="1">
          <reference field="4294967294" count="1">
            <x v="0"/>
          </reference>
        </references>
      </pivotArea>
    </format>
    <format dxfId="91">
      <pivotArea outline="0" collapsedLevelsAreSubtotals="1" fieldPosition="0"/>
    </format>
    <format dxfId="90">
      <pivotArea field="1" type="button" dataOnly="0" labelOnly="1" outline="0" axis="axisRow" fieldPosition="0"/>
    </format>
    <format dxfId="89">
      <pivotArea dataOnly="0" labelOnly="1" fieldPosition="0">
        <references count="1">
          <reference field="2" count="0"/>
        </references>
      </pivotArea>
    </format>
    <format dxfId="88">
      <pivotArea type="topRight" dataOnly="0" labelOnly="1" outline="0" fieldPosition="0"/>
    </format>
  </format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Hierarchies count="15"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7" showRowHeaders="1" showColHeaders="1" showRowStripes="0" showColStripes="0" showLastColumn="1"/>
  <rowHierarchiesUsage count="1">
    <rowHierarchyUsage hierarchyUsage="2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49B129-7C9D-4B70-A497-AE38A25BF385}" name="Pivottabell19" cacheId="724" applyNumberFormats="0" applyBorderFormats="0" applyFontFormats="0" applyPatternFormats="0" applyAlignmentFormats="0" applyWidthHeightFormats="1" dataCaption="Verdier" updatedVersion="8" minRefreshableVersion="3" subtotalHiddenItems="1" colGrandTotals="0" itemPrintTitles="1" createdVersion="8" indent="0" outline="1" outlineData="1" multipleFieldFilters="0" chartFormat="1">
  <location ref="F5:H45" firstHeaderRow="1" firstDataRow="2" firstDataCol="1" rowPageCount="1" colPageCount="1"/>
  <pivotFields count="5">
    <pivotField axis="axisPage" allDrilled="1" subtotalTop="0" showAll="0" dataSourceSort="1" defaultSubtotal="0" defaultAttributeDrillState="1"/>
    <pivotField allDrilled="1" subtotalTop="0" showAll="0" sortType="ascending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axis="axisCol" allDrilled="1" subtotalTop="0" showAll="0" dataSourceSort="1" defaultSubtotal="0" defaultAttributeDrillState="1">
      <items count="3">
        <item s="1" x="0"/>
        <item s="1" x="1"/>
        <item x="2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</pivotFields>
  <rowFields count="1">
    <field x="4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2"/>
  </colFields>
  <colItems count="2">
    <i>
      <x/>
    </i>
    <i>
      <x v="1"/>
    </i>
  </colItems>
  <pageFields count="1">
    <pageField fld="0" hier="0" name="[Tab_base].[Region].[All]" cap="All"/>
  </pageFields>
  <dataFields count="1">
    <dataField fld="3" subtotal="count" showDataAs="difference" baseField="2" baseItem="0" numFmtId="164"/>
  </dataFields>
  <formats count="9">
    <format dxfId="106">
      <pivotArea type="all" dataOnly="0" outline="0" fieldPosition="0"/>
    </format>
    <format dxfId="105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104">
      <pivotArea type="origin" dataOnly="0" labelOnly="1" outline="0" fieldPosition="0"/>
    </format>
    <format dxfId="103">
      <pivotArea field="2" type="button" dataOnly="0" labelOnly="1" outline="0" axis="axisCol" fieldPosition="0"/>
    </format>
    <format dxfId="102">
      <pivotArea type="topRight" dataOnly="0" labelOnly="1" outline="0" fieldPosition="0"/>
    </format>
    <format dxfId="101">
      <pivotArea outline="0" fieldPosition="0">
        <references count="1">
          <reference field="4294967294" count="1">
            <x v="0"/>
          </reference>
        </references>
      </pivotArea>
    </format>
    <format dxfId="100">
      <pivotArea outline="0" collapsedLevelsAreSubtotals="1" fieldPosition="0"/>
    </format>
    <format dxfId="99">
      <pivotArea field="1" type="button" dataOnly="0" labelOnly="1" outline="0"/>
    </format>
    <format dxfId="98">
      <pivotArea dataOnly="0" labelOnly="1" fieldPosition="0">
        <references count="1">
          <reference field="2" count="0"/>
        </references>
      </pivotArea>
    </format>
  </format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Hierarchies count="15"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774A69-0CCD-4667-8842-2FC616A8F501}" name="Pivottabell18" cacheId="721" applyNumberFormats="0" applyBorderFormats="0" applyFontFormats="0" applyPatternFormats="0" applyAlignmentFormats="0" applyWidthHeightFormats="1" dataCaption="Verdier" grandTotalCaption="Trøndelag" updatedVersion="8" minRefreshableVersion="3" subtotalHiddenItems="1" colGrandTotals="0" itemPrintTitles="1" createdVersion="8" indent="0" outline="1" outlineData="1" multipleFieldFilters="0" chartFormat="1">
  <location ref="B5:D45" firstHeaderRow="1" firstDataRow="2" firstDataCol="1" rowPageCount="1" colPageCount="1"/>
  <pivotFields count="5">
    <pivotField axis="axisPage" allDrilled="1" subtotalTop="0" showAll="0" dataSourceSort="1" defaultSubtotal="0" defaultAttributeDrillState="1"/>
    <pivotField allDrilled="1" subtotalTop="0" showAll="0" sortType="ascending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axis="axisCol" allDrilled="1" subtotalTop="0" showAll="0" dataSourceSort="1" defaultSubtotal="0" defaultAttributeDrillState="1">
      <items count="3">
        <item s="1" x="0"/>
        <item s="1" x="1"/>
        <item x="2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</pivotFields>
  <rowFields count="1">
    <field x="4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2"/>
  </colFields>
  <colItems count="2">
    <i>
      <x/>
    </i>
    <i>
      <x v="1"/>
    </i>
  </colItems>
  <pageFields count="1">
    <pageField fld="0" hier="0" name="[Tab_base].[Region].[All]" cap="All"/>
  </pageFields>
  <dataFields count="1">
    <dataField fld="3" subtotal="count" baseField="2" baseItem="0" numFmtId="164"/>
  </dataFields>
  <formats count="9">
    <format dxfId="115">
      <pivotArea type="all" dataOnly="0" outline="0" fieldPosition="0"/>
    </format>
    <format dxfId="114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113">
      <pivotArea type="origin" dataOnly="0" labelOnly="1" outline="0" fieldPosition="0"/>
    </format>
    <format dxfId="112">
      <pivotArea field="2" type="button" dataOnly="0" labelOnly="1" outline="0" axis="axisCol" fieldPosition="0"/>
    </format>
    <format dxfId="111">
      <pivotArea type="topRight" dataOnly="0" labelOnly="1" outline="0" fieldPosition="0"/>
    </format>
    <format dxfId="110">
      <pivotArea outline="0" fieldPosition="0">
        <references count="1">
          <reference field="4294967294" count="1">
            <x v="0"/>
          </reference>
        </references>
      </pivotArea>
    </format>
    <format dxfId="109">
      <pivotArea outline="0" collapsedLevelsAreSubtotals="1" fieldPosition="0"/>
    </format>
    <format dxfId="108">
      <pivotArea field="1" type="button" dataOnly="0" labelOnly="1" outline="0"/>
    </format>
    <format dxfId="107">
      <pivotArea dataOnly="0" labelOnly="1" fieldPosition="0">
        <references count="1">
          <reference field="2" count="0"/>
        </references>
      </pivotArea>
    </format>
  </format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Hierarchies count="15"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56F78D-8DB6-4EE6-AA90-5EB401F8F145}" name="Pivottabell3" cacheId="758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compact="0" compactData="0" multipleFieldFilters="0">
  <location ref="Z3:AA42" firstHeaderRow="1" firstDataRow="1" firstDataCol="2"/>
  <pivotFields count="7">
    <pivotField axis="axisRow" compact="0" outline="0" showAll="0" defaultSubtotal="0">
      <items count="9">
        <item x="4"/>
        <item x="1"/>
        <item x="2"/>
        <item m="1" x="8"/>
        <item x="3"/>
        <item x="0"/>
        <item m="1" x="7"/>
        <item x="5"/>
        <item x="6"/>
      </items>
    </pivotField>
    <pivotField compact="0" outline="0" showAll="0" defaultSubtotal="0"/>
    <pivotField axis="axisRow" compact="0" outline="0" showAll="0" sortType="ascending" defaultSubtotal="0">
      <items count="39">
        <item x="27"/>
        <item x="17"/>
        <item x="3"/>
        <item x="24"/>
        <item x="31"/>
        <item x="32"/>
        <item x="8"/>
        <item x="25"/>
        <item x="29"/>
        <item x="30"/>
        <item x="28"/>
        <item x="18"/>
        <item x="21"/>
        <item x="12"/>
        <item x="10"/>
        <item x="15"/>
        <item x="9"/>
        <item x="23"/>
        <item x="2"/>
        <item m="1" x="38"/>
        <item x="36"/>
        <item x="5"/>
        <item x="35"/>
        <item x="4"/>
        <item x="26"/>
        <item x="6"/>
        <item x="37"/>
        <item x="7"/>
        <item x="22"/>
        <item x="13"/>
        <item x="11"/>
        <item x="20"/>
        <item x="1"/>
        <item x="16"/>
        <item x="0"/>
        <item x="14"/>
        <item x="19"/>
        <item x="33"/>
        <item x="34"/>
      </items>
    </pivotField>
    <pivotField compact="0" outline="0" showAll="0" defaultSubtotal="0"/>
    <pivotField compact="0" numFmtId="3" outline="0" showAll="0" defaultSubtotal="0"/>
    <pivotField compact="0" numFmtId="3" outline="0" showAll="0" defaultSubtotal="0"/>
    <pivotField compact="0" numFmtId="3" outline="0" showAll="0" defaultSubtotal="0"/>
  </pivotFields>
  <rowFields count="2">
    <field x="2"/>
    <field x="0"/>
  </rowFields>
  <rowItems count="39">
    <i>
      <x/>
      <x v="2"/>
    </i>
    <i>
      <x v="1"/>
      <x v="8"/>
    </i>
    <i>
      <x v="2"/>
      <x v="4"/>
    </i>
    <i>
      <x v="3"/>
      <x v="2"/>
    </i>
    <i>
      <x v="4"/>
      <x v="4"/>
    </i>
    <i>
      <x v="5"/>
      <x v="4"/>
    </i>
    <i>
      <x v="6"/>
      <x v="7"/>
    </i>
    <i>
      <x v="7"/>
      <x v="2"/>
    </i>
    <i>
      <x v="8"/>
      <x v="1"/>
    </i>
    <i>
      <x v="9"/>
      <x/>
    </i>
    <i>
      <x v="10"/>
      <x v="2"/>
    </i>
    <i>
      <x v="11"/>
      <x v="1"/>
    </i>
    <i>
      <x v="12"/>
      <x v="2"/>
    </i>
    <i>
      <x v="13"/>
      <x v="8"/>
    </i>
    <i>
      <x v="14"/>
      <x v="7"/>
    </i>
    <i>
      <x v="15"/>
      <x v="8"/>
    </i>
    <i>
      <x v="16"/>
      <x v="7"/>
    </i>
    <i>
      <x v="17"/>
      <x v="2"/>
    </i>
    <i>
      <x v="18"/>
      <x v="2"/>
    </i>
    <i>
      <x v="20"/>
      <x v="2"/>
    </i>
    <i>
      <x v="21"/>
      <x v="7"/>
    </i>
    <i>
      <x v="22"/>
      <x v="4"/>
    </i>
    <i>
      <x v="23"/>
      <x/>
    </i>
    <i>
      <x v="24"/>
      <x v="2"/>
    </i>
    <i>
      <x v="25"/>
      <x v="7"/>
    </i>
    <i>
      <x v="26"/>
      <x v="4"/>
    </i>
    <i>
      <x v="27"/>
      <x v="7"/>
    </i>
    <i>
      <x v="28"/>
      <x v="2"/>
    </i>
    <i>
      <x v="29"/>
      <x v="8"/>
    </i>
    <i>
      <x v="30"/>
      <x v="4"/>
    </i>
    <i>
      <x v="31"/>
      <x v="1"/>
    </i>
    <i>
      <x v="32"/>
      <x v="1"/>
    </i>
    <i>
      <x v="33"/>
      <x v="8"/>
    </i>
    <i>
      <x v="34"/>
      <x v="5"/>
    </i>
    <i>
      <x v="35"/>
      <x v="8"/>
    </i>
    <i>
      <x v="36"/>
      <x v="1"/>
    </i>
    <i>
      <x v="37"/>
      <x/>
    </i>
    <i>
      <x v="38"/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9BE688-B77D-42D6-9C16-F911E5334457}" name="Pivottabell12" cacheId="678" applyNumberFormats="0" applyBorderFormats="0" applyFontFormats="0" applyPatternFormats="0" applyAlignmentFormats="0" applyWidthHeightFormats="1" dataCaption="Verdier" grandTotalCaption="Antall" tag="9e06e81a-6e9d-4e4a-b0df-9c30ac440ecd" updatedVersion="8" minRefreshableVersion="3" subtotalHiddenItems="1" itemPrintTitles="1" createdVersion="7" indent="0" outline="1" outlineData="1" multipleFieldFilters="0" chartFormat="1" rowHeaderCaption="Kommune">
  <location ref="B12:C51" firstHeaderRow="1" firstDataRow="1" firstDataCol="1" rowPageCount="2" colPageCount="1"/>
  <pivotFields count="4">
    <pivotField axis="axisPage" allDrilled="1" subtotalTop="0" showAll="0" dataSourceSort="1" defaultSubtotal="0" defaultAttributeDrillState="1"/>
    <pivotField axis="axisRow" allDrilled="1" subtotalTop="0" showAll="0" sortType="descending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allDrilled="1" subtotalTop="0" showAll="0" dataSourceSort="1" defaultSubtotal="0" defaultAttributeDrillState="1"/>
    <pivotField dataField="1" subtotalTop="0" showAll="0" defaultSubtotal="0"/>
  </pivotFields>
  <rowFields count="1">
    <field x="1"/>
  </rowFields>
  <rowItems count="39">
    <i>
      <x v="31"/>
    </i>
    <i>
      <x v="21"/>
    </i>
    <i>
      <x v="9"/>
    </i>
    <i>
      <x v="11"/>
    </i>
    <i>
      <x v="16"/>
    </i>
    <i>
      <x v="19"/>
    </i>
    <i>
      <x v="18"/>
    </i>
    <i>
      <x v="35"/>
    </i>
    <i>
      <x v="8"/>
    </i>
    <i>
      <x v="4"/>
    </i>
    <i>
      <x v="37"/>
    </i>
    <i>
      <x v="20"/>
    </i>
    <i>
      <x v="24"/>
    </i>
    <i>
      <x v="25"/>
    </i>
    <i>
      <x v="23"/>
    </i>
    <i>
      <x v="36"/>
    </i>
    <i>
      <x v="14"/>
    </i>
    <i>
      <x v="28"/>
    </i>
    <i>
      <x v="30"/>
    </i>
    <i>
      <x v="32"/>
    </i>
    <i>
      <x v="26"/>
    </i>
    <i>
      <x v="7"/>
    </i>
    <i>
      <x v="33"/>
    </i>
    <i>
      <x v="10"/>
    </i>
    <i>
      <x v="3"/>
    </i>
    <i>
      <x v="6"/>
    </i>
    <i>
      <x v="22"/>
    </i>
    <i>
      <x v="12"/>
    </i>
    <i>
      <x v="5"/>
    </i>
    <i>
      <x v="34"/>
    </i>
    <i>
      <x v="29"/>
    </i>
    <i>
      <x v="13"/>
    </i>
    <i>
      <x v="17"/>
    </i>
    <i>
      <x v="1"/>
    </i>
    <i>
      <x/>
    </i>
    <i>
      <x v="2"/>
    </i>
    <i>
      <x v="27"/>
    </i>
    <i>
      <x v="15"/>
    </i>
    <i t="grand">
      <x/>
    </i>
  </rowItems>
  <colItems count="1">
    <i/>
  </colItems>
  <pageFields count="2">
    <pageField fld="0" hier="3" name="[Tab_base].[år].&amp;[2024]" cap="2024"/>
    <pageField fld="2" hier="0" name="[Tab_base].[Region].[All]" cap="All"/>
  </pageFields>
  <dataFields count="1">
    <dataField name="Leverandører" fld="3" subtotal="count" baseField="0" baseItem="0"/>
  </dataFields>
  <formats count="1">
    <format dxfId="272">
      <pivotArea outline="0" collapsedLevelsAreSubtotals="1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5">
    <pivotHierarchy multipleItemSelectionAllowed="1" dragToData="1"/>
    <pivotHierarchy dragToData="1"/>
    <pivotHierarchy multipleItemSelectionAllowed="1" dragToData="1"/>
    <pivotHierarchy multipleItemSelectionAllowed="1" dragToData="1">
      <members count="1" level="1">
        <member name="[Tab_base].[år].&amp;[2024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 caption="Leverandører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5D89D1-89A0-4700-AEF8-A93740623084}" name="Pivottabell17" cacheId="672" applyNumberFormats="0" applyBorderFormats="0" applyFontFormats="0" applyPatternFormats="0" applyAlignmentFormats="0" applyWidthHeightFormats="1" dataCaption="Verdier" grandTotalCaption="Gj. Snitt" tag="007d005d-e476-4bdc-a620-d36a8254ed1b" updatedVersion="8" minRefreshableVersion="3" subtotalHiddenItems="1" colGrandTotals="0" itemPrintTitles="1" createdVersion="7" indent="0" outline="1" outlineData="1" multipleFieldFilters="0" chartFormat="1" rowHeaderCaption="Kommune">
  <location ref="N12:O51" firstHeaderRow="1" firstDataRow="1" firstDataCol="1" rowPageCount="2" colPageCount="1"/>
  <pivotFields count="4">
    <pivotField axis="axisPage" allDrilled="1" subtotalTop="0" showAll="0" dataSourceSort="1" defaultSubtotal="0" defaultAttributeDrillState="1"/>
    <pivotField axis="axisRow" allDrilled="1" subtotalTop="0" showAll="0" sortType="descending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allDrilled="1" subtotalTop="0" showAll="0" dataSourceSort="1" defaultSubtotal="0" defaultAttributeDrillState="1"/>
    <pivotField dataField="1" subtotalTop="0" showAll="0" defaultSubtotal="0"/>
  </pivotFields>
  <rowFields count="1">
    <field x="1"/>
  </rowFields>
  <rowItems count="39">
    <i>
      <x v="3"/>
    </i>
    <i>
      <x v="11"/>
    </i>
    <i>
      <x v="36"/>
    </i>
    <i>
      <x v="15"/>
    </i>
    <i>
      <x v="37"/>
    </i>
    <i>
      <x v="18"/>
    </i>
    <i>
      <x v="21"/>
    </i>
    <i>
      <x v="28"/>
    </i>
    <i>
      <x v="35"/>
    </i>
    <i>
      <x v="34"/>
    </i>
    <i>
      <x v="12"/>
    </i>
    <i>
      <x/>
    </i>
    <i>
      <x v="30"/>
    </i>
    <i>
      <x v="31"/>
    </i>
    <i>
      <x v="8"/>
    </i>
    <i>
      <x v="25"/>
    </i>
    <i>
      <x v="7"/>
    </i>
    <i>
      <x v="19"/>
    </i>
    <i>
      <x v="4"/>
    </i>
    <i>
      <x v="9"/>
    </i>
    <i>
      <x v="23"/>
    </i>
    <i>
      <x v="26"/>
    </i>
    <i>
      <x v="22"/>
    </i>
    <i>
      <x v="13"/>
    </i>
    <i>
      <x v="17"/>
    </i>
    <i>
      <x v="29"/>
    </i>
    <i>
      <x v="14"/>
    </i>
    <i>
      <x v="5"/>
    </i>
    <i>
      <x v="32"/>
    </i>
    <i>
      <x v="33"/>
    </i>
    <i>
      <x v="24"/>
    </i>
    <i>
      <x v="1"/>
    </i>
    <i>
      <x v="20"/>
    </i>
    <i>
      <x v="16"/>
    </i>
    <i>
      <x v="27"/>
    </i>
    <i>
      <x v="10"/>
    </i>
    <i>
      <x v="6"/>
    </i>
    <i>
      <x v="2"/>
    </i>
    <i t="grand">
      <x/>
    </i>
  </rowItems>
  <colItems count="1">
    <i/>
  </colItems>
  <pageFields count="2">
    <pageField fld="0" hier="3" name="[Tab_base].[år].&amp;[2024]" cap="2024"/>
    <pageField fld="2" hier="0" name="[Tab_base].[Region].[All]" cap="All"/>
  </pageFields>
  <dataFields count="1">
    <dataField name="Gj.snitt" fld="3" subtotal="count" baseField="0" baseItem="0"/>
  </dataFields>
  <formats count="1">
    <format dxfId="273">
      <pivotArea outline="0" collapsedLevelsAreSubtotals="1" fieldPosition="0"/>
    </format>
  </formats>
  <pivotHierarchies count="15">
    <pivotHierarchy multipleItemSelectionAllowed="1" dragToData="1"/>
    <pivotHierarchy dragToData="1"/>
    <pivotHierarchy multipleItemSelectionAllowed="1" dragToData="1"/>
    <pivotHierarchy multipleItemSelectionAllowed="1" dragToData="1">
      <members count="1" level="1">
        <member name="[Tab_base].[år].&amp;[2024]"/>
      </members>
    </pivotHierarchy>
    <pivotHierarchy dragToData="1"/>
    <pivotHierarchy dragToData="1"/>
    <pivotHierarchy dragToData="1"/>
    <pivotHierarchy dragToRow="0" dragToCol="0" dragToPage="0" dragToData="1" caption="Gj.snitt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9" showRowHeaders="1" showColHeaders="1" showRowStripes="0" showColStripes="0" showLastColumn="1"/>
  <rowHierarchiesUsage count="1">
    <rowHierarchyUsage hierarchyUsage="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_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938160-C31C-449A-9281-D625DB920BB3}" name="Pivottabell4" cacheId="758" applyNumberFormats="0" applyBorderFormats="0" applyFontFormats="0" applyPatternFormats="0" applyAlignmentFormats="0" applyWidthHeightFormats="1" dataCaption="Verdier" grandTotalCaption="Sum leverandører" updatedVersion="8" minRefreshableVersion="3" colGrandTotals="0" itemPrintTitles="1" createdVersion="7" indent="0" compact="0" outline="1" outlineData="1" compactData="0" multipleFieldFilters="0">
  <location ref="AI12:BM52" firstHeaderRow="1" firstDataRow="2" firstDataCol="1"/>
  <pivotFields count="7">
    <pivotField compact="0" multipleItemSelectionAllowed="1" showAll="0" defaultSubtotal="0">
      <items count="9">
        <item x="4"/>
        <item x="1"/>
        <item x="2"/>
        <item m="1" x="8"/>
        <item x="3"/>
        <item x="0"/>
        <item m="1" x="7"/>
        <item x="5"/>
        <item x="6"/>
      </items>
    </pivotField>
    <pivotField compact="0" showAll="0" defaultSubtotal="0"/>
    <pivotField axis="axisRow" compact="0" showAll="0" defaultSubtotal="0">
      <items count="39">
        <item x="27"/>
        <item x="17"/>
        <item x="3"/>
        <item x="24"/>
        <item x="31"/>
        <item x="32"/>
        <item x="8"/>
        <item x="25"/>
        <item x="29"/>
        <item x="30"/>
        <item x="28"/>
        <item x="18"/>
        <item x="21"/>
        <item x="12"/>
        <item x="10"/>
        <item x="15"/>
        <item x="9"/>
        <item x="23"/>
        <item x="2"/>
        <item x="36"/>
        <item x="5"/>
        <item x="35"/>
        <item x="4"/>
        <item x="26"/>
        <item x="6"/>
        <item x="37"/>
        <item x="7"/>
        <item x="22"/>
        <item x="13"/>
        <item x="11"/>
        <item x="20"/>
        <item x="1"/>
        <item x="16"/>
        <item x="0"/>
        <item x="14"/>
        <item x="19"/>
        <item x="33"/>
        <item x="34"/>
        <item m="1" x="38"/>
      </items>
    </pivotField>
    <pivotField axis="axisCol" compact="0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compact="0" numFmtId="3" showAll="0" defaultSubtotal="0"/>
    <pivotField compact="0" numFmtId="3" showAll="0" defaultSubtotal="0"/>
    <pivotField compact="0" numFmtId="3" showAll="0" defaultSubtotal="0"/>
  </pivotFields>
  <rowFields count="1">
    <field x="2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3"/>
  </colFields>
  <col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colItems>
  <dataFields count="1">
    <dataField name="Summer av leverandører" fld="4" baseField="0" baseItem="0" numFmtId="164"/>
  </dataFields>
  <formats count="1">
    <format dxfId="26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7A4AD3-B3A3-4F07-935E-8FFF8768F173}" name="Pivottabell6" cacheId="758" applyNumberFormats="0" applyBorderFormats="0" applyFontFormats="0" applyPatternFormats="0" applyAlignmentFormats="0" applyWidthHeightFormats="1" dataCaption="Verdier" grandTotalCaption="Sum leverandører" updatedVersion="8" minRefreshableVersion="3" colGrandTotals="0" itemPrintTitles="1" createdVersion="7" indent="0" compact="0" outline="1" outlineData="1" compactData="0" multipleFieldFilters="0">
  <location ref="A12:AF59" firstHeaderRow="1" firstDataRow="2" firstDataCol="2"/>
  <pivotFields count="7">
    <pivotField axis="axisRow" compact="0" multipleItemSelectionAllowed="1" showAll="0" defaultSubtotal="0">
      <items count="9">
        <item m="1" x="8"/>
        <item m="1" x="7"/>
        <item x="0"/>
        <item x="1"/>
        <item x="2"/>
        <item x="3"/>
        <item x="4"/>
        <item x="5"/>
        <item x="6"/>
      </items>
    </pivotField>
    <pivotField compact="0" showAll="0" defaultSubtotal="0"/>
    <pivotField axis="axisRow" compact="0" showAll="0" defaultSubtotal="0">
      <items count="39">
        <item x="27"/>
        <item x="17"/>
        <item x="3"/>
        <item x="24"/>
        <item x="31"/>
        <item x="32"/>
        <item x="8"/>
        <item x="25"/>
        <item x="29"/>
        <item x="30"/>
        <item x="28"/>
        <item x="18"/>
        <item x="21"/>
        <item x="12"/>
        <item x="10"/>
        <item x="15"/>
        <item x="9"/>
        <item x="23"/>
        <item x="2"/>
        <item x="36"/>
        <item x="5"/>
        <item x="35"/>
        <item x="4"/>
        <item x="26"/>
        <item x="6"/>
        <item x="37"/>
        <item x="7"/>
        <item x="22"/>
        <item x="13"/>
        <item x="11"/>
        <item x="20"/>
        <item x="1"/>
        <item x="16"/>
        <item x="0"/>
        <item x="14"/>
        <item x="19"/>
        <item x="33"/>
        <item x="34"/>
        <item m="1" x="38"/>
      </items>
    </pivotField>
    <pivotField axis="axisCol" compact="0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compact="0" numFmtId="3" showAll="0" defaultSubtotal="0"/>
    <pivotField compact="0" numFmtId="3" showAll="0" defaultSubtotal="0"/>
    <pivotField compact="0" numFmtId="3" showAll="0" defaultSubtotal="0"/>
  </pivotFields>
  <rowFields count="2">
    <field x="0"/>
    <field x="2"/>
  </rowFields>
  <rowItems count="46">
    <i>
      <x v="2"/>
    </i>
    <i r="1">
      <x v="33"/>
    </i>
    <i>
      <x v="3"/>
    </i>
    <i r="1">
      <x v="8"/>
    </i>
    <i r="1">
      <x v="11"/>
    </i>
    <i r="1">
      <x v="30"/>
    </i>
    <i r="1">
      <x v="31"/>
    </i>
    <i r="1">
      <x v="35"/>
    </i>
    <i>
      <x v="4"/>
    </i>
    <i r="1">
      <x/>
    </i>
    <i r="1">
      <x v="3"/>
    </i>
    <i r="1">
      <x v="7"/>
    </i>
    <i r="1">
      <x v="10"/>
    </i>
    <i r="1">
      <x v="12"/>
    </i>
    <i r="1">
      <x v="17"/>
    </i>
    <i r="1">
      <x v="18"/>
    </i>
    <i r="1">
      <x v="19"/>
    </i>
    <i r="1">
      <x v="23"/>
    </i>
    <i r="1">
      <x v="27"/>
    </i>
    <i>
      <x v="5"/>
    </i>
    <i r="1">
      <x v="2"/>
    </i>
    <i r="1">
      <x v="4"/>
    </i>
    <i r="1">
      <x v="5"/>
    </i>
    <i r="1">
      <x v="21"/>
    </i>
    <i r="1">
      <x v="25"/>
    </i>
    <i r="1">
      <x v="29"/>
    </i>
    <i>
      <x v="6"/>
    </i>
    <i r="1">
      <x v="9"/>
    </i>
    <i r="1">
      <x v="22"/>
    </i>
    <i r="1">
      <x v="36"/>
    </i>
    <i r="1">
      <x v="37"/>
    </i>
    <i>
      <x v="7"/>
    </i>
    <i r="1">
      <x v="6"/>
    </i>
    <i r="1">
      <x v="14"/>
    </i>
    <i r="1">
      <x v="16"/>
    </i>
    <i r="1">
      <x v="20"/>
    </i>
    <i r="1">
      <x v="24"/>
    </i>
    <i r="1">
      <x v="26"/>
    </i>
    <i>
      <x v="8"/>
    </i>
    <i r="1">
      <x v="1"/>
    </i>
    <i r="1">
      <x v="13"/>
    </i>
    <i r="1">
      <x v="15"/>
    </i>
    <i r="1">
      <x v="28"/>
    </i>
    <i r="1">
      <x v="32"/>
    </i>
    <i r="1">
      <x v="34"/>
    </i>
    <i t="grand">
      <x/>
    </i>
  </rowItems>
  <colFields count="1">
    <field x="3"/>
  </colFields>
  <col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colItems>
  <dataFields count="1">
    <dataField name="Summer av leverandører" fld="4" baseField="0" baseItem="0" numFmtId="164"/>
  </dataFields>
  <formats count="1">
    <format dxfId="26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39D4E6-4AA6-474F-9360-DAC0FCEB7FB9}" name="Pivottabell7" cacheId="758" applyNumberFormats="0" applyBorderFormats="0" applyFontFormats="0" applyPatternFormats="0" applyAlignmentFormats="0" applyWidthHeightFormats="1" dataCaption="Verdier" grandTotalCaption="Sum leverandører" updatedVersion="8" minRefreshableVersion="3" colGrandTotals="0" itemPrintTitles="1" createdVersion="7" indent="0" compact="0" outline="1" outlineData="1" compactData="0" multipleFieldFilters="0">
  <location ref="A8" firstHeaderRow="0" firstDataRow="0" firstDataCol="0" rowPageCount="1" colPageCount="1"/>
  <pivotFields count="7">
    <pivotField axis="axisPage" compact="0" multipleItemSelectionAllowed="1" showAll="0" defaultSubtotal="0">
      <items count="9">
        <item m="1" x="8"/>
        <item m="1" x="7"/>
        <item x="0"/>
        <item x="1"/>
        <item x="2"/>
        <item x="3"/>
        <item x="4"/>
        <item x="5"/>
        <item x="6"/>
      </items>
    </pivotField>
    <pivotField compact="0" showAll="0" defaultSubtotal="0"/>
    <pivotField compact="0" showAll="0" defaultSubtotal="0"/>
    <pivotField compact="0" showAll="0" defaultSubtotal="0"/>
    <pivotField compact="0" numFmtId="3" showAll="0" defaultSubtotal="0"/>
    <pivotField compact="0" numFmtId="3" showAll="0" defaultSubtotal="0"/>
    <pivotField compact="0" numFmtId="3" showAll="0" defaultSubtotal="0"/>
  </pivotFields>
  <pageFields count="1">
    <pageField fld="0" hier="-1"/>
  </pageFields>
  <formats count="1">
    <format dxfId="26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Region" xr10:uid="{540B85A6-B318-4EE1-8A47-221053E21A25}" sourceName="Region">
  <pivotTables>
    <pivotTable tabId="26" name="Pivottabell6"/>
    <pivotTable tabId="26" name="Pivottabell7"/>
    <pivotTable tabId="26" name="Pivottabell4"/>
  </pivotTables>
  <data>
    <tabular pivotCacheId="807072749">
      <items count="9">
        <i x="4" s="1"/>
        <i x="1" s="1"/>
        <i x="2" s="1"/>
        <i x="3" s="1"/>
        <i x="0" s="1"/>
        <i x="5" s="1"/>
        <i x="6" s="1"/>
        <i x="8" s="1" nd="1"/>
        <i x="7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kommune2" xr10:uid="{E7B4018A-7353-475F-822C-22412E0B119D}" sourceName="[Tab_base].[kommune]">
  <pivotTables>
    <pivotTable tabId="47" name="Pivottabell11"/>
    <pivotTable tabId="47" name="Pivottabell12"/>
    <pivotTable tabId="47" name="Pivottabell13"/>
  </pivotTables>
  <data>
    <olap pivotCacheId="181496161">
      <levels count="2">
        <level uniqueName="[Tab_base].[kommune].[(All)]" sourceCaption="(All)" count="0"/>
        <level uniqueName="[Tab_base].[kommune].[kommune]" sourceCaption="kommune" count="38">
          <ranges>
            <range startItem="0">
              <i n="[Tab_base].[kommune].&amp;[Frosta]" c="Frosta"/>
              <i n="[Tab_base].[kommune].&amp;[Malvik]" c="Malvik"/>
              <i n="[Tab_base].[kommune].&amp;[Meråker]" c="Meråker"/>
              <i n="[Tab_base].[kommune].&amp;[Selbu]" c="Selbu"/>
              <i n="[Tab_base].[kommune].&amp;[Stjørdal]" c="Stjørdal"/>
              <i n="[Tab_base].[kommune].&amp;[Tydal]" c="Tydal"/>
              <i n="[Tab_base].[kommune].&amp;[Flatanger]" c="Flatanger" nd="1"/>
              <i n="[Tab_base].[kommune].&amp;[Frøya]" c="Frøya" nd="1"/>
              <i n="[Tab_base].[kommune].&amp;[Grong]" c="Grong" nd="1"/>
              <i n="[Tab_base].[kommune].&amp;[Heim]" c="Heim" nd="1"/>
              <i n="[Tab_base].[kommune].&amp;[Hitra]" c="Hitra" nd="1"/>
              <i n="[Tab_base].[kommune].&amp;[Holtålen]" c="Holtålen" nd="1"/>
              <i n="[Tab_base].[kommune].&amp;[Høylandet]" c="Høylandet" nd="1"/>
              <i n="[Tab_base].[kommune].&amp;[Inderøy]" c="Inderøy" nd="1"/>
              <i n="[Tab_base].[kommune].&amp;[Indre Fosen]" c="Indre Fosen" nd="1"/>
              <i n="[Tab_base].[kommune].&amp;[Leka]" c="Leka" nd="1"/>
              <i n="[Tab_base].[kommune].&amp;[Levanger]" c="Levanger" nd="1"/>
              <i n="[Tab_base].[kommune].&amp;[Lierne]" c="Lierne" nd="1"/>
              <i n="[Tab_base].[kommune].&amp;[Melhus]" c="Melhus" nd="1"/>
              <i n="[Tab_base].[kommune].&amp;[Midtre Gauldal]" c="Midtre Gauldal" nd="1"/>
              <i n="[Tab_base].[kommune].&amp;[Namskogan]" c="Namskogan" nd="1"/>
              <i n="[Tab_base].[kommune].&amp;[Namsos]" c="Namsos" nd="1"/>
              <i n="[Tab_base].[kommune].&amp;[Nærøysund]" c="Nærøysund" nd="1"/>
              <i n="[Tab_base].[kommune].&amp;[Oppdal]" c="Oppdal" nd="1"/>
              <i n="[Tab_base].[kommune].&amp;[Orkland]" c="Orkland" nd="1"/>
              <i n="[Tab_base].[kommune].&amp;[Osen]" c="Osen" nd="1"/>
              <i n="[Tab_base].[kommune].&amp;[Overhalla]" c="Overhalla" nd="1"/>
              <i n="[Tab_base].[kommune].&amp;[Rennebu]" c="Rennebu" nd="1"/>
              <i n="[Tab_base].[kommune].&amp;[Rindal]" c="Rindal" nd="1"/>
              <i n="[Tab_base].[kommune].&amp;[Røros]" c="Røros" nd="1"/>
              <i n="[Tab_base].[kommune].&amp;[Røyrvik]" c="Røyrvik" nd="1"/>
              <i n="[Tab_base].[kommune].&amp;[Skaun]" c="Skaun" nd="1"/>
              <i n="[Tab_base].[kommune].&amp;[Snåsa]" c="Snåsa" nd="1"/>
              <i n="[Tab_base].[kommune].&amp;[Steinkjer]" c="Steinkjer" nd="1"/>
              <i n="[Tab_base].[kommune].&amp;[Trondheim]" c="Trondheim" nd="1"/>
              <i n="[Tab_base].[kommune].&amp;[Verdal]" c="Verdal" nd="1"/>
              <i n="[Tab_base].[kommune].&amp;[Ørland]" c="Ørland" nd="1"/>
              <i n="[Tab_base].[kommune].&amp;[Åfjord]" c="Åfjord" nd="1"/>
            </range>
          </ranges>
        </level>
      </levels>
      <selections count="1">
        <selection n="[Tab_base].[kommune].[All]"/>
      </selections>
    </olap>
  </data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kommune3" xr10:uid="{AB393FA2-10E5-47A3-B016-9272EA52A0D1}" sourceName="kommune">
  <pivotTables>
    <pivotTable tabId="27" name="Pivottabell7"/>
    <pivotTable tabId="27" name="Pivottabell1"/>
    <pivotTable tabId="27" name="Pivottabell5"/>
  </pivotTables>
  <data>
    <tabular pivotCacheId="807072749">
      <items count="39">
        <i x="27" s="1"/>
        <i x="17" s="1"/>
        <i x="3" s="1"/>
        <i x="24" s="1"/>
        <i x="31" s="1"/>
        <i x="32" s="1"/>
        <i x="8" s="1"/>
        <i x="25" s="1"/>
        <i x="29" s="1"/>
        <i x="30" s="1"/>
        <i x="28" s="1"/>
        <i x="18" s="1"/>
        <i x="21" s="1"/>
        <i x="12" s="1"/>
        <i x="10" s="1"/>
        <i x="15" s="1"/>
        <i x="9" s="1"/>
        <i x="23" s="1"/>
        <i x="2" s="1"/>
        <i x="36" s="1"/>
        <i x="5" s="1"/>
        <i x="35" s="1"/>
        <i x="4" s="1"/>
        <i x="26" s="1"/>
        <i x="6" s="1"/>
        <i x="37" s="1"/>
        <i x="7" s="1"/>
        <i x="22" s="1"/>
        <i x="13" s="1"/>
        <i x="11" s="1"/>
        <i x="20" s="1"/>
        <i x="1" s="1"/>
        <i x="16" s="1"/>
        <i x="0" s="1"/>
        <i x="14" s="1"/>
        <i x="19" s="1"/>
        <i x="33" s="1"/>
        <i x="34" s="1"/>
        <i x="38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Region1" xr10:uid="{D4FA2D13-7079-4A2C-B961-245C9EEDBEA1}" sourceName="Region">
  <pivotTables>
    <pivotTable tabId="27" name="Pivottabell7"/>
    <pivotTable tabId="27" name="Pivottabell8"/>
    <pivotTable tabId="27" name="Pivottabell1"/>
    <pivotTable tabId="27" name="Pivottabell5"/>
  </pivotTables>
  <data>
    <tabular pivotCacheId="807072749">
      <items count="9">
        <i x="4" s="1"/>
        <i x="1" s="1"/>
        <i x="2" s="1"/>
        <i x="3" s="1"/>
        <i x="0" s="1"/>
        <i x="5" s="1"/>
        <i x="6" s="1"/>
        <i x="8" s="1" nd="1"/>
        <i x="7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Region2" xr10:uid="{258B0466-72E0-4F1F-B9ED-6D1D886A5E07}" sourceName="[Tab_base].[Region]">
  <pivotTables>
    <pivotTable tabId="30" name="Pivottabell9"/>
    <pivotTable tabId="30" name="Pivottabell10"/>
    <pivotTable tabId="30" name="Pivottabell6"/>
  </pivotTables>
  <data>
    <olap pivotCacheId="1545111150">
      <levels count="2">
        <level uniqueName="[Tab_base].[Region].[(All)]" sourceCaption="(All)" count="0"/>
        <level uniqueName="[Tab_base].[Region].[Region]" sourceCaption="Region" count="7">
          <ranges>
            <range startItem="0">
              <i n="[Tab_base].[Region].&amp;[Fosenregionen]" c="Fosenregionen"/>
              <i n="[Tab_base].[Region].&amp;[Inn-Trøndelag]" c="Inn-Trøndelag"/>
              <i n="[Tab_base].[Region].&amp;[Namdalsregionen]" c="Namdalsregionen"/>
              <i n="[Tab_base].[Region].&amp;[Orkdalsregionen]" c="Orkdalsregionen"/>
              <i n="[Tab_base].[Region].&amp;[Trondheim]" c="Trondheim"/>
              <i n="[Tab_base].[Region].&amp;[Trøndelag Sør]" c="Trøndelag Sør"/>
              <i n="[Tab_base].[Region].&amp;[Værnesregionen]" c="Værnesregionen"/>
            </range>
          </ranges>
        </level>
      </levels>
      <selections count="1">
        <selection n="[Tab_base].[Region].[All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år" xr10:uid="{B8DC076F-A52C-446F-9008-43584A8342D0}" sourceName="[Tab_base].[år]">
  <pivotTables>
    <pivotTable tabId="34" name="Pivottabell12"/>
    <pivotTable tabId="34" name="Pivottabell13"/>
    <pivotTable tabId="34" name="Pivottabell14"/>
    <pivotTable tabId="34" name="Pivottabell16"/>
    <pivotTable tabId="34" name="Pivottabell17"/>
    <pivotTable tabId="34" name="Pivottabell18"/>
  </pivotTables>
  <data>
    <olap pivotCacheId="599439880">
      <levels count="2">
        <level uniqueName="[Tab_base].[år].[(All)]" sourceCaption="(All)" count="0"/>
        <level uniqueName="[Tab_base].[år].[år]" sourceCaption="år" count="30">
          <ranges>
            <range startItem="0">
              <i n="[Tab_base].[år].&amp;[1995]" c="1995"/>
              <i n="[Tab_base].[år].&amp;[1996]" c="1996"/>
              <i n="[Tab_base].[år].&amp;[1997]" c="1997"/>
              <i n="[Tab_base].[år].&amp;[1998]" c="1998"/>
              <i n="[Tab_base].[år].&amp;[1999]" c="1999"/>
              <i n="[Tab_base].[år].&amp;[2000]" c="2000"/>
              <i n="[Tab_base].[år].&amp;[2001]" c="2001"/>
              <i n="[Tab_base].[år].&amp;[2002]" c="2002"/>
              <i n="[Tab_base].[år].&amp;[2003]" c="2003"/>
              <i n="[Tab_base].[år].&amp;[2004]" c="2004"/>
              <i n="[Tab_base].[år].&amp;[2005]" c="2005"/>
              <i n="[Tab_base].[år].&amp;[2006]" c="2006"/>
              <i n="[Tab_base].[år].&amp;[2007]" c="2007"/>
              <i n="[Tab_base].[år].&amp;[2008]" c="2008"/>
              <i n="[Tab_base].[år].&amp;[2009]" c="2009"/>
              <i n="[Tab_base].[år].&amp;[2010]" c="2010"/>
              <i n="[Tab_base].[år].&amp;[2011]" c="2011"/>
              <i n="[Tab_base].[år].&amp;[2012]" c="2012"/>
              <i n="[Tab_base].[år].&amp;[2013]" c="2013"/>
              <i n="[Tab_base].[år].&amp;[2014]" c="2014"/>
              <i n="[Tab_base].[år].&amp;[2015]" c="2015"/>
              <i n="[Tab_base].[år].&amp;[2016]" c="2016"/>
              <i n="[Tab_base].[år].&amp;[2017]" c="2017"/>
              <i n="[Tab_base].[år].&amp;[2018]" c="2018"/>
              <i n="[Tab_base].[år].&amp;[2019]" c="2019"/>
              <i n="[Tab_base].[år].&amp;[2020]" c="2020"/>
              <i n="[Tab_base].[år].&amp;[2021]" c="2021"/>
              <i n="[Tab_base].[år].&amp;[2022]" c="2022"/>
              <i n="[Tab_base].[år].&amp;[2023]" c="2023"/>
              <i n="[Tab_base].[år].&amp;[2024]" c="2024"/>
            </range>
          </ranges>
        </level>
      </levels>
      <selections count="1">
        <selection n="[Tab_base].[år].&amp;[2024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Region3" xr10:uid="{A30996E0-D11C-4F35-917E-FB3FF00020B7}" sourceName="[Tab_base].[Region]">
  <pivotTables>
    <pivotTable tabId="34" name="Pivottabell12"/>
    <pivotTable tabId="34" name="Pivottabell13"/>
    <pivotTable tabId="34" name="Pivottabell14"/>
    <pivotTable tabId="34" name="Pivottabell16"/>
    <pivotTable tabId="34" name="Pivottabell17"/>
    <pivotTable tabId="34" name="Pivottabell18"/>
  </pivotTables>
  <data>
    <olap pivotCacheId="599439880">
      <levels count="2">
        <level uniqueName="[Tab_base].[Region].[(All)]" sourceCaption="(All)" count="0"/>
        <level uniqueName="[Tab_base].[Region].[Region]" sourceCaption="Region" count="7">
          <ranges>
            <range startItem="0">
              <i n="[Tab_base].[Region].&amp;[Fosenregionen]" c="Fosenregionen"/>
              <i n="[Tab_base].[Region].&amp;[Inn-Trøndelag]" c="Inn-Trøndelag"/>
              <i n="[Tab_base].[Region].&amp;[Namdalsregionen]" c="Namdalsregionen"/>
              <i n="[Tab_base].[Region].&amp;[Orkdalsregionen]" c="Orkdalsregionen"/>
              <i n="[Tab_base].[Region].&amp;[Trondheim]" c="Trondheim"/>
              <i n="[Tab_base].[Region].&amp;[Trøndelag Sør]" c="Trøndelag Sør"/>
              <i n="[Tab_base].[Region].&amp;[Værnesregionen]" c="Værnesregionen"/>
            </range>
          </ranges>
        </level>
      </levels>
      <selections count="1">
        <selection n="[Tab_base].[Region].[All]"/>
      </selections>
    </olap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kommune" xr10:uid="{6EF45272-615B-4686-8EF5-70317F2DE08A}" sourceName="[Tab_base].[kommune]">
  <pivotTables>
    <pivotTable tabId="34" name="Pivottabell12"/>
    <pivotTable tabId="34" name="Pivottabell13"/>
    <pivotTable tabId="34" name="Pivottabell14"/>
    <pivotTable tabId="34" name="Pivottabell16"/>
    <pivotTable tabId="34" name="Pivottabell17"/>
    <pivotTable tabId="34" name="Pivottabell18"/>
  </pivotTables>
  <data>
    <olap pivotCacheId="599439880">
      <levels count="2">
        <level uniqueName="[Tab_base].[kommune].[(All)]" sourceCaption="(All)" count="0"/>
        <level uniqueName="[Tab_base].[kommune].[kommune]" sourceCaption="kommune" count="38">
          <ranges>
            <range startItem="0">
              <i n="[Tab_base].[kommune].&amp;[Flatanger]" c="Flatanger"/>
              <i n="[Tab_base].[kommune].&amp;[Frosta]" c="Frosta"/>
              <i n="[Tab_base].[kommune].&amp;[Frøya]" c="Frøya"/>
              <i n="[Tab_base].[kommune].&amp;[Grong]" c="Grong"/>
              <i n="[Tab_base].[kommune].&amp;[Heim]" c="Heim"/>
              <i n="[Tab_base].[kommune].&amp;[Hitra]" c="Hitra"/>
              <i n="[Tab_base].[kommune].&amp;[Holtålen]" c="Holtålen"/>
              <i n="[Tab_base].[kommune].&amp;[Høylandet]" c="Høylandet"/>
              <i n="[Tab_base].[kommune].&amp;[Inderøy]" c="Inderøy"/>
              <i n="[Tab_base].[kommune].&amp;[Indre Fosen]" c="Indre Fosen"/>
              <i n="[Tab_base].[kommune].&amp;[Leka]" c="Leka"/>
              <i n="[Tab_base].[kommune].&amp;[Levanger]" c="Levanger"/>
              <i n="[Tab_base].[kommune].&amp;[Lierne]" c="Lierne"/>
              <i n="[Tab_base].[kommune].&amp;[Malvik]" c="Malvik"/>
              <i n="[Tab_base].[kommune].&amp;[Melhus]" c="Melhus"/>
              <i n="[Tab_base].[kommune].&amp;[Meråker]" c="Meråker"/>
              <i n="[Tab_base].[kommune].&amp;[Midtre Gauldal]" c="Midtre Gauldal"/>
              <i n="[Tab_base].[kommune].&amp;[Namskogan]" c="Namskogan"/>
              <i n="[Tab_base].[kommune].&amp;[Namsos]" c="Namsos"/>
              <i n="[Tab_base].[kommune].&amp;[Nærøysund]" c="Nærøysund"/>
              <i n="[Tab_base].[kommune].&amp;[Oppdal]" c="Oppdal"/>
              <i n="[Tab_base].[kommune].&amp;[Orkland]" c="Orkland"/>
              <i n="[Tab_base].[kommune].&amp;[Osen]" c="Osen"/>
              <i n="[Tab_base].[kommune].&amp;[Overhalla]" c="Overhalla"/>
              <i n="[Tab_base].[kommune].&amp;[Rennebu]" c="Rennebu"/>
              <i n="[Tab_base].[kommune].&amp;[Rindal]" c="Rindal"/>
              <i n="[Tab_base].[kommune].&amp;[Røros]" c="Røros"/>
              <i n="[Tab_base].[kommune].&amp;[Røyrvik]" c="Røyrvik"/>
              <i n="[Tab_base].[kommune].&amp;[Selbu]" c="Selbu"/>
              <i n="[Tab_base].[kommune].&amp;[Skaun]" c="Skaun"/>
              <i n="[Tab_base].[kommune].&amp;[Snåsa]" c="Snåsa"/>
              <i n="[Tab_base].[kommune].&amp;[Steinkjer]" c="Steinkjer"/>
              <i n="[Tab_base].[kommune].&amp;[Stjørdal]" c="Stjørdal"/>
              <i n="[Tab_base].[kommune].&amp;[Trondheim]" c="Trondheim"/>
              <i n="[Tab_base].[kommune].&amp;[Tydal]" c="Tydal"/>
              <i n="[Tab_base].[kommune].&amp;[Verdal]" c="Verdal"/>
              <i n="[Tab_base].[kommune].&amp;[Ørland]" c="Ørland"/>
              <i n="[Tab_base].[kommune].&amp;[Åfjord]" c="Åfjord"/>
            </range>
          </ranges>
        </level>
      </levels>
      <selections count="1">
        <selection n="[Tab_base].[kommune].[All]"/>
      </selections>
    </olap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Region4" xr10:uid="{6E03D89F-47E7-4024-9725-6C3CC2495D0B}" sourceName="[Tab_base].[Region]">
  <pivotTables>
    <pivotTable tabId="47" name="Pivottabell8"/>
    <pivotTable tabId="47" name="Pivottabell9"/>
    <pivotTable tabId="47" name="Pivottabell10"/>
    <pivotTable tabId="47" name="Pivottabell14"/>
    <pivotTable tabId="47" name="Pivottabell15"/>
    <pivotTable tabId="47" name="Pivottabell16"/>
  </pivotTables>
  <data>
    <olap pivotCacheId="110798787">
      <levels count="2">
        <level uniqueName="[Tab_base].[Region].[(All)]" sourceCaption="(All)" count="0"/>
        <level uniqueName="[Tab_base].[Region].[Region]" sourceCaption="Region" count="7">
          <ranges>
            <range startItem="0">
              <i n="[Tab_base].[Region].&amp;[Værnesregionen]" c="Værnesregionen"/>
              <i n="[Tab_base].[Region].&amp;[Fosenregionen]" c="Fosenregionen" nd="1"/>
              <i n="[Tab_base].[Region].&amp;[Inn-Trøndelag]" c="Inn-Trøndelag" nd="1"/>
              <i n="[Tab_base].[Region].&amp;[Namdalsregionen]" c="Namdalsregionen" nd="1"/>
              <i n="[Tab_base].[Region].&amp;[Orkdalsregionen]" c="Orkdalsregionen" nd="1"/>
              <i n="[Tab_base].[Region].&amp;[Trondheim]" c="Trondheim" nd="1"/>
              <i n="[Tab_base].[Region].&amp;[Trøndelag Sør]" c="Trøndelag Sør" nd="1"/>
            </range>
          </ranges>
        </level>
      </levels>
      <selections count="1">
        <selection n="[Tab_base].[Region].[All]"/>
      </selections>
    </olap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kommune1" xr10:uid="{D4B9C15E-6278-43E3-93D6-FEF3AB002E6B}" sourceName="[Tab_base].[kommune]">
  <pivotTables>
    <pivotTable tabId="47" name="Pivottabell8"/>
    <pivotTable tabId="47" name="Pivottabell9"/>
    <pivotTable tabId="47" name="Pivottabell10"/>
    <pivotTable tabId="47" name="Pivottabell14"/>
    <pivotTable tabId="47" name="Pivottabell15"/>
    <pivotTable tabId="47" name="Pivottabell16"/>
  </pivotTables>
  <data>
    <olap pivotCacheId="110798787">
      <levels count="2">
        <level uniqueName="[Tab_base].[kommune].[(All)]" sourceCaption="(All)" count="0"/>
        <level uniqueName="[Tab_base].[kommune].[kommune]" sourceCaption="kommune" count="38">
          <ranges>
            <range startItem="0">
              <i n="[Tab_base].[kommune].&amp;[Flatanger]" c="Flatanger"/>
              <i n="[Tab_base].[kommune].&amp;[Frosta]" c="Frosta"/>
              <i n="[Tab_base].[kommune].&amp;[Frøya]" c="Frøya"/>
              <i n="[Tab_base].[kommune].&amp;[Grong]" c="Grong"/>
              <i n="[Tab_base].[kommune].&amp;[Heim]" c="Heim"/>
              <i n="[Tab_base].[kommune].&amp;[Hitra]" c="Hitra"/>
              <i n="[Tab_base].[kommune].&amp;[Holtålen]" c="Holtålen"/>
              <i n="[Tab_base].[kommune].&amp;[Høylandet]" c="Høylandet"/>
              <i n="[Tab_base].[kommune].&amp;[Inderøy]" c="Inderøy"/>
              <i n="[Tab_base].[kommune].&amp;[Indre Fosen]" c="Indre Fosen"/>
              <i n="[Tab_base].[kommune].&amp;[Leka]" c="Leka"/>
              <i n="[Tab_base].[kommune].&amp;[Levanger]" c="Levanger"/>
              <i n="[Tab_base].[kommune].&amp;[Lierne]" c="Lierne"/>
              <i n="[Tab_base].[kommune].&amp;[Malvik]" c="Malvik"/>
              <i n="[Tab_base].[kommune].&amp;[Melhus]" c="Melhus"/>
              <i n="[Tab_base].[kommune].&amp;[Meråker]" c="Meråker"/>
              <i n="[Tab_base].[kommune].&amp;[Midtre Gauldal]" c="Midtre Gauldal"/>
              <i n="[Tab_base].[kommune].&amp;[Namskogan]" c="Namskogan"/>
              <i n="[Tab_base].[kommune].&amp;[Namsos]" c="Namsos"/>
              <i n="[Tab_base].[kommune].&amp;[Nærøysund]" c="Nærøysund"/>
              <i n="[Tab_base].[kommune].&amp;[Oppdal]" c="Oppdal"/>
              <i n="[Tab_base].[kommune].&amp;[Orkland]" c="Orkland"/>
              <i n="[Tab_base].[kommune].&amp;[Osen]" c="Osen"/>
              <i n="[Tab_base].[kommune].&amp;[Overhalla]" c="Overhalla"/>
              <i n="[Tab_base].[kommune].&amp;[Rennebu]" c="Rennebu"/>
              <i n="[Tab_base].[kommune].&amp;[Rindal]" c="Rindal"/>
              <i n="[Tab_base].[kommune].&amp;[Røros]" c="Røros"/>
              <i n="[Tab_base].[kommune].&amp;[Røyrvik]" c="Røyrvik"/>
              <i n="[Tab_base].[kommune].&amp;[Selbu]" c="Selbu"/>
              <i n="[Tab_base].[kommune].&amp;[Skaun]" c="Skaun"/>
              <i n="[Tab_base].[kommune].&amp;[Snåsa]" c="Snåsa"/>
              <i n="[Tab_base].[kommune].&amp;[Steinkjer]" c="Steinkjer"/>
              <i n="[Tab_base].[kommune].&amp;[Stjørdal]" c="Stjørdal"/>
              <i n="[Tab_base].[kommune].&amp;[Trondheim]" c="Trondheim"/>
              <i n="[Tab_base].[kommune].&amp;[Tydal]" c="Tydal"/>
              <i n="[Tab_base].[kommune].&amp;[Verdal]" c="Verdal"/>
              <i n="[Tab_base].[kommune].&amp;[Ørland]" c="Ørland"/>
              <i n="[Tab_base].[kommune].&amp;[Åfjord]" c="Åfjord"/>
            </range>
          </ranges>
        </level>
      </levels>
      <selections count="1">
        <selection n="[Tab_base].[kommune].&amp;[Selbu]"/>
      </selections>
    </olap>
  </data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Region5" xr10:uid="{11F24A12-D8D8-4D70-AA03-CADCAD72DF6D}" sourceName="[Tab_base].[Region]">
  <pivotTables>
    <pivotTable tabId="47" name="Pivottabell11"/>
    <pivotTable tabId="47" name="Pivottabell12"/>
    <pivotTable tabId="47" name="Pivottabell13"/>
  </pivotTables>
  <data>
    <olap pivotCacheId="181496161">
      <levels count="2">
        <level uniqueName="[Tab_base].[Region].[(All)]" sourceCaption="(All)" count="0"/>
        <level uniqueName="[Tab_base].[Region].[Region]" sourceCaption="Region" count="7">
          <ranges>
            <range startItem="0">
              <i n="[Tab_base].[Region].&amp;[Fosenregionen]" c="Fosenregionen"/>
              <i n="[Tab_base].[Region].&amp;[Inn-Trøndelag]" c="Inn-Trøndelag"/>
              <i n="[Tab_base].[Region].&amp;[Namdalsregionen]" c="Namdalsregionen"/>
              <i n="[Tab_base].[Region].&amp;[Orkdalsregionen]" c="Orkdalsregionen"/>
              <i n="[Tab_base].[Region].&amp;[Trondheim]" c="Trondheim"/>
              <i n="[Tab_base].[Region].&amp;[Trøndelag Sør]" c="Trøndelag Sør"/>
              <i n="[Tab_base].[Region].&amp;[Værnesregionen]" c="Værnesregionen"/>
            </range>
          </ranges>
        </level>
      </levels>
      <selections count="1">
        <selection n="[Tab_base].[Region].&amp;[Værnesregionen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år" xr10:uid="{537362F5-7744-471A-8E75-C71D213F05C6}" cache="Slicer_år" caption="år" columnCount="3" level="1" style="SlicerStyleOther2" rowHeight="180000"/>
  <slicer name="Region 3" xr10:uid="{AAEB86D9-FD5B-405E-AAE8-82970827E23C}" cache="Slicer_Region3" caption="Region" level="1" style="SlicerStyleLight5" rowHeight="193675"/>
  <slicer name="kommune" xr10:uid="{02F55C91-728D-4BF6-ABB9-8945079FA7D0}" cache="Slicer_kommune" caption="kommune" columnCount="2" level="1" style="SlicerStyleLight5" rowHeight="180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år 1" xr10:uid="{A92FB83F-252A-4921-B87F-F16958F90864}" cache="Slicer_år" caption="år" columnCount="3" level="1" style="SlicerStyleOther2" rowHeight="144000"/>
  <slicer name="Region 6" xr10:uid="{D4D9F738-DB4A-43F5-A701-5A88C6332C40}" cache="Slicer_Region3" caption="Region" level="1" style="SlicerStyleLight5" rowHeight="180000"/>
  <slicer name="kommune 6" xr10:uid="{AD0CB02B-4F4D-4667-8327-3C5250FC8E41}" cache="Slicer_kommune" caption="kommune" columnCount="2" level="1" style="SlicerStyleLight5" rowHeight="1800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 9" xr10:uid="{51F6ADA3-473D-41F1-ACB3-AFC3AB4822B8}" cache="Slicer_Region4" caption="Region" level="1" style="SlicerStyleDark1" rowHeight="180000"/>
  <slicer name="kommune 3" xr10:uid="{2323A2EF-929F-42CE-9B75-451B8F7B1205}" cache="Slicer_kommune1" caption="kommune" columnCount="6" level="1" style="SlicerStyleDark1" rowHeight="180000"/>
  <slicer name="Region 10" xr10:uid="{946E0C3F-F4E7-4BD6-AFDE-A905003A8D2C}" cache="Slicer_Region5" caption="Sammenlikngsregion" level="1" style="SlicerStyleDark2" rowHeight="180000"/>
  <slicer name="kommune 4" xr10:uid="{7B53AC7B-115C-4C96-9E0B-27072AE5478D}" cache="Slicer_kommune2" caption="Sammenlikningskommune" columnCount="6" level="1" style="SlicerStyleDark2" rowHeight="1800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 13" xr10:uid="{2A51D330-9DA5-4D44-848D-4F2827A3F681}" cache="Slicer_Region" caption="Region" columnCount="7" style="SlicerStyleDark1" rowHeight="3600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 12" xr10:uid="{6A2B5575-1762-4194-9134-D5D12E8CB59E}" cache="Slicer_Region1" caption="Region" columnCount="7" style="SlicerStyleDark1" rowHeight="3600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ommune 5" xr10:uid="{9F1E3085-311A-461F-BCA2-7D4275E5019D}" cache="Slicer_kommune3" caption="kommune" rowHeight="193675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 11" xr10:uid="{FAED80E1-AE69-4824-BD45-CF573A064652}" cache="Slicer_Region2" caption="Region" columnCount="7" level="1" style="SlicerStyleDark1" rowHeight="1800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 4" xr10:uid="{B3744371-5273-4A5E-961E-9806CDBC75B3}" cache="Slicer_Region4" caption="Region" level="1" rowHeight="193675"/>
  <slicer name="kommune 1" xr10:uid="{3690B398-334D-4AC2-A1AF-9C4ED26D6A7A}" cache="Slicer_kommune1" caption="kommune" level="1" rowHeight="193675"/>
  <slicer name="Region 5" xr10:uid="{E2539B69-E64D-4A9F-8BAB-95A42EEF3EDE}" cache="Slicer_Region5" caption="Sammenlikngsregion" level="1" style="SlicerStyleLight2" rowHeight="193675"/>
  <slicer name="kommune 2" xr10:uid="{CB341D85-7DEC-4BCF-8822-CF6AE5560BA9}" cache="Slicer_kommune2" caption="Sammenlikningskommune" level="1" style="SlicerStyleLight2" rowHeight="1936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374FF38-B4AF-4D87-8612-3DEE2C45BFA9}" name="Tab_base" displayName="Tab_base" ref="D2:J1142" totalsRowShown="0" headerRowDxfId="15" tableBorderDxfId="14">
  <autoFilter ref="D2:J1142" xr:uid="{D374FF38-B4AF-4D87-8612-3DEE2C45BFA9}"/>
  <tableColumns count="7">
    <tableColumn id="1" xr3:uid="{7F71716B-745C-4AF1-A703-8B89C69E76D8}" name="Region" dataDxfId="13"/>
    <tableColumn id="2" xr3:uid="{BBDA4DA1-3385-413C-952A-AB73FD42BD82}" name="knr kommune" dataDxfId="12"/>
    <tableColumn id="3" xr3:uid="{617ED4E8-FD9E-4931-8603-1DAF2473FB41}" name="kommune" dataDxfId="11"/>
    <tableColumn id="4" xr3:uid="{1F7248DC-62BB-42E3-B11E-9ECEA1A28472}" name="år" dataDxfId="10"/>
    <tableColumn id="5" xr3:uid="{CD7AD702-6DE1-45FF-A28C-4E5C2D9E7896}" name="leverandører" dataDxfId="9"/>
    <tableColumn id="6" xr3:uid="{F1B57140-6B8B-4A33-8F2D-E30EBB137CD8}" name="melkeleveranse" dataDxfId="8"/>
    <tableColumn id="7" xr3:uid="{A105C0CD-732B-44F3-951D-F0ACA92FFEF1}" name="gjennomsnitt" dataDxfId="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sandberg@vivaldi.net" TargetMode="External"/><Relationship Id="rId1" Type="http://schemas.openxmlformats.org/officeDocument/2006/relationships/hyperlink" Target="mailto:anstein.lyngstad@statsforvalteren.no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2.xml"/><Relationship Id="rId2" Type="http://schemas.openxmlformats.org/officeDocument/2006/relationships/pivotTable" Target="../pivotTables/pivotTable11.xml"/><Relationship Id="rId1" Type="http://schemas.openxmlformats.org/officeDocument/2006/relationships/pivotTable" Target="../pivotTables/pivotTable10.xml"/><Relationship Id="rId6" Type="http://schemas.microsoft.com/office/2007/relationships/slicer" Target="../slicers/slicer6.xml"/><Relationship Id="rId5" Type="http://schemas.openxmlformats.org/officeDocument/2006/relationships/drawing" Target="../drawings/drawing31.xml"/><Relationship Id="rId4" Type="http://schemas.openxmlformats.org/officeDocument/2006/relationships/pivotTable" Target="../pivotTables/pivotTable13.xml"/></Relationships>
</file>

<file path=xl/worksheets/_rels/sheet12.xml.rels><?xml version="1.0" encoding="UTF-8" standalone="yes"?>
<Relationships xmlns="http://schemas.openxmlformats.org/package/2006/relationships"><Relationship Id="rId2" Type="http://schemas.microsoft.com/office/2007/relationships/slicer" Target="../slicers/slicer7.xml"/><Relationship Id="rId1" Type="http://schemas.openxmlformats.org/officeDocument/2006/relationships/drawing" Target="../drawings/drawing3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6.xml"/><Relationship Id="rId2" Type="http://schemas.openxmlformats.org/officeDocument/2006/relationships/pivotTable" Target="../pivotTables/pivotTable15.xml"/><Relationship Id="rId1" Type="http://schemas.openxmlformats.org/officeDocument/2006/relationships/pivotTable" Target="../pivotTables/pivotTable14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24.xml"/><Relationship Id="rId3" Type="http://schemas.openxmlformats.org/officeDocument/2006/relationships/pivotTable" Target="../pivotTables/pivotTable19.xml"/><Relationship Id="rId7" Type="http://schemas.openxmlformats.org/officeDocument/2006/relationships/pivotTable" Target="../pivotTables/pivotTable23.xml"/><Relationship Id="rId2" Type="http://schemas.openxmlformats.org/officeDocument/2006/relationships/pivotTable" Target="../pivotTables/pivotTable18.xml"/><Relationship Id="rId1" Type="http://schemas.openxmlformats.org/officeDocument/2006/relationships/pivotTable" Target="../pivotTables/pivotTable17.xml"/><Relationship Id="rId6" Type="http://schemas.openxmlformats.org/officeDocument/2006/relationships/pivotTable" Target="../pivotTables/pivotTable22.xml"/><Relationship Id="rId5" Type="http://schemas.openxmlformats.org/officeDocument/2006/relationships/pivotTable" Target="../pivotTables/pivotTable21.xml"/><Relationship Id="rId4" Type="http://schemas.openxmlformats.org/officeDocument/2006/relationships/pivotTable" Target="../pivotTables/pivotTable20.xml"/><Relationship Id="rId9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32.xml"/><Relationship Id="rId3" Type="http://schemas.openxmlformats.org/officeDocument/2006/relationships/pivotTable" Target="../pivotTables/pivotTable27.xml"/><Relationship Id="rId7" Type="http://schemas.openxmlformats.org/officeDocument/2006/relationships/pivotTable" Target="../pivotTables/pivotTable31.xml"/><Relationship Id="rId2" Type="http://schemas.openxmlformats.org/officeDocument/2006/relationships/pivotTable" Target="../pivotTables/pivotTable26.xml"/><Relationship Id="rId1" Type="http://schemas.openxmlformats.org/officeDocument/2006/relationships/pivotTable" Target="../pivotTables/pivotTable25.xml"/><Relationship Id="rId6" Type="http://schemas.openxmlformats.org/officeDocument/2006/relationships/pivotTable" Target="../pivotTables/pivotTable30.xml"/><Relationship Id="rId11" Type="http://schemas.microsoft.com/office/2007/relationships/slicer" Target="../slicers/slicer8.xml"/><Relationship Id="rId5" Type="http://schemas.openxmlformats.org/officeDocument/2006/relationships/pivotTable" Target="../pivotTables/pivotTable29.xml"/><Relationship Id="rId10" Type="http://schemas.openxmlformats.org/officeDocument/2006/relationships/drawing" Target="../drawings/drawing33.xml"/><Relationship Id="rId4" Type="http://schemas.openxmlformats.org/officeDocument/2006/relationships/pivotTable" Target="../pivotTables/pivotTable28.xml"/><Relationship Id="rId9" Type="http://schemas.openxmlformats.org/officeDocument/2006/relationships/pivotTable" Target="../pivotTables/pivotTable33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41.xml"/><Relationship Id="rId3" Type="http://schemas.openxmlformats.org/officeDocument/2006/relationships/pivotTable" Target="../pivotTables/pivotTable36.xml"/><Relationship Id="rId7" Type="http://schemas.openxmlformats.org/officeDocument/2006/relationships/pivotTable" Target="../pivotTables/pivotTable40.xml"/><Relationship Id="rId12" Type="http://schemas.openxmlformats.org/officeDocument/2006/relationships/drawing" Target="../drawings/drawing34.xml"/><Relationship Id="rId2" Type="http://schemas.openxmlformats.org/officeDocument/2006/relationships/pivotTable" Target="../pivotTables/pivotTable35.xml"/><Relationship Id="rId1" Type="http://schemas.openxmlformats.org/officeDocument/2006/relationships/pivotTable" Target="../pivotTables/pivotTable34.xml"/><Relationship Id="rId6" Type="http://schemas.openxmlformats.org/officeDocument/2006/relationships/pivotTable" Target="../pivotTables/pivotTable39.xml"/><Relationship Id="rId11" Type="http://schemas.openxmlformats.org/officeDocument/2006/relationships/printerSettings" Target="../printerSettings/printerSettings6.bin"/><Relationship Id="rId5" Type="http://schemas.openxmlformats.org/officeDocument/2006/relationships/pivotTable" Target="../pivotTables/pivotTable38.xml"/><Relationship Id="rId10" Type="http://schemas.openxmlformats.org/officeDocument/2006/relationships/pivotTable" Target="../pivotTables/pivotTable43.xml"/><Relationship Id="rId4" Type="http://schemas.openxmlformats.org/officeDocument/2006/relationships/pivotTable" Target="../pivotTables/pivotTable37.xml"/><Relationship Id="rId9" Type="http://schemas.openxmlformats.org/officeDocument/2006/relationships/pivotTable" Target="../pivotTables/pivotTable4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44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microsoft.com/office/2007/relationships/slicer" Target="../slicers/slicer3.xml"/><Relationship Id="rId1" Type="http://schemas.openxmlformats.org/officeDocument/2006/relationships/drawing" Target="../drawings/drawing1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7.xml.rels><?xml version="1.0" encoding="UTF-8" standalone="yes"?>
<Relationships xmlns="http://schemas.openxmlformats.org/package/2006/relationships"><Relationship Id="rId2" Type="http://schemas.microsoft.com/office/2007/relationships/slicer" Target="../slicers/slicer4.xml"/><Relationship Id="rId1" Type="http://schemas.openxmlformats.org/officeDocument/2006/relationships/drawing" Target="../drawings/drawing2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26800-EC4F-4888-B720-04CE36F16445}">
  <sheetPr>
    <tabColor rgb="FFFF4747"/>
  </sheetPr>
  <dimension ref="A2:B64"/>
  <sheetViews>
    <sheetView topLeftCell="A6" workbookViewId="0">
      <selection activeCell="B41" sqref="B41"/>
    </sheetView>
  </sheetViews>
  <sheetFormatPr baseColWidth="10" defaultRowHeight="12" x14ac:dyDescent="0.2"/>
  <cols>
    <col min="1" max="1" width="12" style="139"/>
    <col min="2" max="2" width="171" style="139" customWidth="1"/>
    <col min="3" max="16384" width="12" style="139"/>
  </cols>
  <sheetData>
    <row r="2" spans="2:2" ht="18.75" x14ac:dyDescent="0.3">
      <c r="B2" s="141" t="s">
        <v>135</v>
      </c>
    </row>
    <row r="3" spans="2:2" ht="12.75" x14ac:dyDescent="0.2">
      <c r="B3" s="142"/>
    </row>
    <row r="4" spans="2:2" ht="12.75" x14ac:dyDescent="0.2">
      <c r="B4" s="143"/>
    </row>
    <row r="5" spans="2:2" s="140" customFormat="1" ht="15.75" x14ac:dyDescent="0.25">
      <c r="B5" s="144" t="s">
        <v>136</v>
      </c>
    </row>
    <row r="6" spans="2:2" s="140" customFormat="1" ht="15.75" x14ac:dyDescent="0.25">
      <c r="B6" s="144" t="s">
        <v>137</v>
      </c>
    </row>
    <row r="7" spans="2:2" s="140" customFormat="1" ht="15.75" x14ac:dyDescent="0.25">
      <c r="B7" s="144" t="s">
        <v>161</v>
      </c>
    </row>
    <row r="8" spans="2:2" s="140" customFormat="1" ht="15.75" x14ac:dyDescent="0.25">
      <c r="B8" s="144"/>
    </row>
    <row r="9" spans="2:2" s="140" customFormat="1" ht="15.75" x14ac:dyDescent="0.25">
      <c r="B9" s="145" t="s">
        <v>138</v>
      </c>
    </row>
    <row r="10" spans="2:2" s="140" customFormat="1" ht="15.75" x14ac:dyDescent="0.25">
      <c r="B10" s="144" t="s">
        <v>152</v>
      </c>
    </row>
    <row r="11" spans="2:2" s="140" customFormat="1" ht="15.75" x14ac:dyDescent="0.25">
      <c r="B11" s="146" t="s">
        <v>139</v>
      </c>
    </row>
    <row r="12" spans="2:2" s="140" customFormat="1" ht="15.75" x14ac:dyDescent="0.25">
      <c r="B12" s="146" t="s">
        <v>163</v>
      </c>
    </row>
    <row r="13" spans="2:2" s="140" customFormat="1" ht="15.75" x14ac:dyDescent="0.25">
      <c r="B13" s="144"/>
    </row>
    <row r="14" spans="2:2" s="140" customFormat="1" ht="15.75" x14ac:dyDescent="0.25">
      <c r="B14" s="153" t="s">
        <v>175</v>
      </c>
    </row>
    <row r="15" spans="2:2" s="140" customFormat="1" ht="15.75" x14ac:dyDescent="0.25">
      <c r="B15" s="144"/>
    </row>
    <row r="16" spans="2:2" s="140" customFormat="1" ht="15.75" x14ac:dyDescent="0.25">
      <c r="B16" s="152" t="s">
        <v>153</v>
      </c>
    </row>
    <row r="17" spans="2:2" s="140" customFormat="1" ht="15.75" x14ac:dyDescent="0.25">
      <c r="B17" s="147" t="s">
        <v>146</v>
      </c>
    </row>
    <row r="18" spans="2:2" ht="12.75" x14ac:dyDescent="0.2">
      <c r="B18" s="142" t="s">
        <v>147</v>
      </c>
    </row>
    <row r="19" spans="2:2" ht="12.75" x14ac:dyDescent="0.2">
      <c r="B19" s="142" t="s">
        <v>148</v>
      </c>
    </row>
    <row r="20" spans="2:2" x14ac:dyDescent="0.2">
      <c r="B20" s="151"/>
    </row>
    <row r="21" spans="2:2" ht="12.75" x14ac:dyDescent="0.2">
      <c r="B21" s="142" t="s">
        <v>149</v>
      </c>
    </row>
    <row r="22" spans="2:2" ht="12.75" x14ac:dyDescent="0.2">
      <c r="B22" s="142"/>
    </row>
    <row r="23" spans="2:2" ht="12.75" x14ac:dyDescent="0.2">
      <c r="B23" s="142"/>
    </row>
    <row r="24" spans="2:2" ht="12.75" x14ac:dyDescent="0.2">
      <c r="B24" s="142"/>
    </row>
    <row r="25" spans="2:2" ht="12.75" x14ac:dyDescent="0.2">
      <c r="B25" s="142"/>
    </row>
    <row r="26" spans="2:2" ht="12.75" x14ac:dyDescent="0.2">
      <c r="B26" s="142"/>
    </row>
    <row r="27" spans="2:2" ht="12.75" x14ac:dyDescent="0.2">
      <c r="B27" s="142"/>
    </row>
    <row r="28" spans="2:2" ht="12.75" x14ac:dyDescent="0.2">
      <c r="B28" s="142"/>
    </row>
    <row r="29" spans="2:2" ht="12.75" x14ac:dyDescent="0.2">
      <c r="B29" s="142"/>
    </row>
    <row r="30" spans="2:2" ht="12.75" x14ac:dyDescent="0.2">
      <c r="B30" s="142"/>
    </row>
    <row r="31" spans="2:2" ht="12.75" x14ac:dyDescent="0.2">
      <c r="B31" s="142"/>
    </row>
    <row r="32" spans="2:2" ht="12" customHeight="1" x14ac:dyDescent="0.2">
      <c r="B32" s="142" t="s">
        <v>150</v>
      </c>
    </row>
    <row r="33" spans="2:2" ht="12" customHeight="1" x14ac:dyDescent="0.2">
      <c r="B33" s="142"/>
    </row>
    <row r="34" spans="2:2" ht="12" customHeight="1" x14ac:dyDescent="0.2">
      <c r="B34" s="201" t="s">
        <v>176</v>
      </c>
    </row>
    <row r="35" spans="2:2" ht="12" customHeight="1" x14ac:dyDescent="0.2">
      <c r="B35" s="142"/>
    </row>
    <row r="36" spans="2:2" ht="12.75" x14ac:dyDescent="0.2">
      <c r="B36" s="142"/>
    </row>
    <row r="37" spans="2:2" ht="12.75" x14ac:dyDescent="0.2">
      <c r="B37" s="148"/>
    </row>
    <row r="38" spans="2:2" s="140" customFormat="1" ht="15.75" x14ac:dyDescent="0.25">
      <c r="B38" s="152" t="s">
        <v>142</v>
      </c>
    </row>
    <row r="39" spans="2:2" s="140" customFormat="1" ht="15.75" x14ac:dyDescent="0.25">
      <c r="B39" s="149" t="s">
        <v>143</v>
      </c>
    </row>
    <row r="40" spans="2:2" s="140" customFormat="1" ht="15.75" x14ac:dyDescent="0.25">
      <c r="B40" s="149" t="s">
        <v>200</v>
      </c>
    </row>
    <row r="41" spans="2:2" s="140" customFormat="1" ht="15.75" x14ac:dyDescent="0.25">
      <c r="B41" s="149" t="s">
        <v>199</v>
      </c>
    </row>
    <row r="42" spans="2:2" s="140" customFormat="1" ht="15.75" x14ac:dyDescent="0.25">
      <c r="B42" s="149"/>
    </row>
    <row r="43" spans="2:2" s="140" customFormat="1" ht="15.75" x14ac:dyDescent="0.25">
      <c r="B43" s="144" t="s">
        <v>140</v>
      </c>
    </row>
    <row r="44" spans="2:2" s="140" customFormat="1" ht="15.75" x14ac:dyDescent="0.25">
      <c r="B44" s="144" t="s">
        <v>144</v>
      </c>
    </row>
    <row r="45" spans="2:2" s="140" customFormat="1" ht="15.75" x14ac:dyDescent="0.25">
      <c r="B45" s="150" t="s">
        <v>145</v>
      </c>
    </row>
    <row r="46" spans="2:2" s="140" customFormat="1" ht="15" customHeight="1" x14ac:dyDescent="0.25">
      <c r="B46" s="144" t="s">
        <v>141</v>
      </c>
    </row>
    <row r="47" spans="2:2" s="140" customFormat="1" ht="15.75" hidden="1" x14ac:dyDescent="0.25">
      <c r="B47" s="154"/>
    </row>
    <row r="48" spans="2:2" x14ac:dyDescent="0.2">
      <c r="B48" s="151"/>
    </row>
    <row r="49" spans="1:2" x14ac:dyDescent="0.2">
      <c r="B49" s="151"/>
    </row>
    <row r="50" spans="1:2" x14ac:dyDescent="0.2">
      <c r="B50" s="151"/>
    </row>
    <row r="51" spans="1:2" x14ac:dyDescent="0.2">
      <c r="B51" s="151"/>
    </row>
    <row r="52" spans="1:2" x14ac:dyDescent="0.2">
      <c r="B52" s="238" t="s">
        <v>154</v>
      </c>
    </row>
    <row r="53" spans="1:2" x14ac:dyDescent="0.2">
      <c r="B53" s="238" t="s">
        <v>198</v>
      </c>
    </row>
    <row r="54" spans="1:2" x14ac:dyDescent="0.2">
      <c r="B54" s="239" t="s">
        <v>162</v>
      </c>
    </row>
    <row r="55" spans="1:2" x14ac:dyDescent="0.2">
      <c r="B55" s="151"/>
    </row>
    <row r="56" spans="1:2" x14ac:dyDescent="0.2">
      <c r="B56" s="151"/>
    </row>
    <row r="57" spans="1:2" x14ac:dyDescent="0.2">
      <c r="B57" s="151"/>
    </row>
    <row r="58" spans="1:2" x14ac:dyDescent="0.2">
      <c r="B58" s="151"/>
    </row>
    <row r="59" spans="1:2" x14ac:dyDescent="0.2">
      <c r="B59" s="151"/>
    </row>
    <row r="60" spans="1:2" x14ac:dyDescent="0.2">
      <c r="B60" s="151"/>
    </row>
    <row r="61" spans="1:2" x14ac:dyDescent="0.2">
      <c r="B61" s="151"/>
    </row>
    <row r="62" spans="1:2" x14ac:dyDescent="0.2">
      <c r="B62" s="151"/>
    </row>
    <row r="63" spans="1:2" x14ac:dyDescent="0.2">
      <c r="A63" s="200"/>
    </row>
    <row r="64" spans="1:2" x14ac:dyDescent="0.2">
      <c r="A64" s="200"/>
    </row>
  </sheetData>
  <hyperlinks>
    <hyperlink ref="B45" r:id="rId1" xr:uid="{D8AB96D3-97D3-4ED5-9A18-4CEE68553773}"/>
    <hyperlink ref="B54" r:id="rId2" xr:uid="{17B25549-F78B-4832-B957-3FC1ECBAB165}"/>
  </hyperlinks>
  <pageMargins left="0.7" right="0.7" top="0.75" bottom="0.75" header="0.3" footer="0.3"/>
  <pageSetup paperSize="9" orientation="portrait" verticalDpi="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609A5-3001-444E-90CF-6D4A9A018890}">
  <sheetPr>
    <tabColor theme="7"/>
  </sheetPr>
  <dimension ref="B1:AF70"/>
  <sheetViews>
    <sheetView workbookViewId="0">
      <selection activeCell="B4" sqref="B4"/>
    </sheetView>
  </sheetViews>
  <sheetFormatPr baseColWidth="10" defaultRowHeight="12" x14ac:dyDescent="0.2"/>
  <cols>
    <col min="1" max="1" width="3.33203125" style="22" customWidth="1"/>
    <col min="2" max="2" width="16.83203125" style="21" customWidth="1"/>
    <col min="3" max="3" width="11.1640625" style="21" customWidth="1"/>
    <col min="4" max="30" width="8.83203125" style="21" customWidth="1"/>
    <col min="31" max="32" width="9.1640625" style="22" customWidth="1"/>
    <col min="33" max="16384" width="12" style="22"/>
  </cols>
  <sheetData>
    <row r="1" spans="2:32" ht="65.25" customHeight="1" x14ac:dyDescent="0.2"/>
    <row r="2" spans="2:32" ht="39.75" customHeight="1" x14ac:dyDescent="0.2"/>
    <row r="3" spans="2:32" ht="27.75" customHeight="1" x14ac:dyDescent="0.2">
      <c r="B3" s="24" t="str">
        <f>P_leveranse!B8</f>
        <v>Innveid melkemengde til meieri i Trøndelag 1995 - 2024 i tusen liter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 spans="2:32" x14ac:dyDescent="0.2">
      <c r="B4" s="265" t="s">
        <v>156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</row>
    <row r="5" spans="2:32" s="76" customFormat="1" ht="19.5" customHeight="1" x14ac:dyDescent="0.2">
      <c r="B5" s="232" t="str">
        <f>P_leveranse!AJ15</f>
        <v>kommune</v>
      </c>
      <c r="C5" s="232">
        <f>P_leveranse!AK15</f>
        <v>1995</v>
      </c>
      <c r="D5" s="232">
        <f>P_leveranse!AL15</f>
        <v>1996</v>
      </c>
      <c r="E5" s="232">
        <f>P_leveranse!AM15</f>
        <v>1997</v>
      </c>
      <c r="F5" s="232">
        <f>P_leveranse!AN15</f>
        <v>1998</v>
      </c>
      <c r="G5" s="232">
        <f>P_leveranse!AO15</f>
        <v>1999</v>
      </c>
      <c r="H5" s="232">
        <f>P_leveranse!AP15</f>
        <v>2000</v>
      </c>
      <c r="I5" s="232">
        <f>P_leveranse!AQ15</f>
        <v>2001</v>
      </c>
      <c r="J5" s="232">
        <f>P_leveranse!AR15</f>
        <v>2002</v>
      </c>
      <c r="K5" s="232">
        <f>P_leveranse!AS15</f>
        <v>2003</v>
      </c>
      <c r="L5" s="232">
        <f>P_leveranse!AT15</f>
        <v>2004</v>
      </c>
      <c r="M5" s="232">
        <f>P_leveranse!AU15</f>
        <v>2005</v>
      </c>
      <c r="N5" s="232">
        <f>P_leveranse!AV15</f>
        <v>2006</v>
      </c>
      <c r="O5" s="232">
        <f>P_leveranse!AW15</f>
        <v>2007</v>
      </c>
      <c r="P5" s="232">
        <f>P_leveranse!AX15</f>
        <v>2008</v>
      </c>
      <c r="Q5" s="232">
        <f>P_leveranse!AY15</f>
        <v>2009</v>
      </c>
      <c r="R5" s="232">
        <f>P_leveranse!AZ15</f>
        <v>2010</v>
      </c>
      <c r="S5" s="232">
        <f>P_leveranse!BA15</f>
        <v>2011</v>
      </c>
      <c r="T5" s="232">
        <f>P_leveranse!BB15</f>
        <v>2012</v>
      </c>
      <c r="U5" s="232">
        <f>P_leveranse!BC15</f>
        <v>2013</v>
      </c>
      <c r="V5" s="232">
        <f>P_leveranse!BD15</f>
        <v>2014</v>
      </c>
      <c r="W5" s="232">
        <f>P_leveranse!BE15</f>
        <v>2015</v>
      </c>
      <c r="X5" s="232">
        <f>P_leveranse!BF15</f>
        <v>2016</v>
      </c>
      <c r="Y5" s="232">
        <f>P_leveranse!BG15</f>
        <v>2017</v>
      </c>
      <c r="Z5" s="232">
        <f>P_leveranse!BH15</f>
        <v>2018</v>
      </c>
      <c r="AA5" s="232">
        <f>P_leveranse!BI15</f>
        <v>2019</v>
      </c>
      <c r="AB5" s="232">
        <f>P_leveranse!BJ15</f>
        <v>2020</v>
      </c>
      <c r="AC5" s="232">
        <f>P_leveranse!BK15</f>
        <v>2021</v>
      </c>
      <c r="AD5" s="232">
        <f>P_leveranse!BL15</f>
        <v>2022</v>
      </c>
      <c r="AE5" s="232">
        <f>P_leveranse!BM15</f>
        <v>2023</v>
      </c>
      <c r="AF5" s="232">
        <f>P_leveranse!BN15</f>
        <v>2024</v>
      </c>
    </row>
    <row r="6" spans="2:32" ht="14.1" customHeight="1" x14ac:dyDescent="0.2">
      <c r="B6" s="23" t="str">
        <f>IF(P_leveranse!AJ16=0," ",P_leveranse!AJ16)</f>
        <v>Flatanger</v>
      </c>
      <c r="C6" s="23">
        <f>IF(P_leveranse!AK16=0," ",P_leveranse!AK16)</f>
        <v>3036</v>
      </c>
      <c r="D6" s="23">
        <f>IF(P_leveranse!AL16=0," ",P_leveranse!AL16)</f>
        <v>2984</v>
      </c>
      <c r="E6" s="23">
        <f>IF(P_leveranse!AM16=0," ",P_leveranse!AM16)</f>
        <v>2996.402</v>
      </c>
      <c r="F6" s="23">
        <f>IF(P_leveranse!AN16=0," ",P_leveranse!AN16)</f>
        <v>2983.03</v>
      </c>
      <c r="G6" s="23">
        <f>IF(P_leveranse!AO16=0," ",P_leveranse!AO16)</f>
        <v>2990.732</v>
      </c>
      <c r="H6" s="23">
        <f>IF(P_leveranse!AP16=0," ",P_leveranse!AP16)</f>
        <v>2982.84</v>
      </c>
      <c r="I6" s="23">
        <f>IF(P_leveranse!AQ16=0," ",P_leveranse!AQ16)</f>
        <v>2920.26</v>
      </c>
      <c r="J6" s="23">
        <f>IF(P_leveranse!AR16=0," ",P_leveranse!AR16)</f>
        <v>2864.0540000000001</v>
      </c>
      <c r="K6" s="23">
        <f>IF(P_leveranse!AS16=0," ",P_leveranse!AS16)</f>
        <v>2687.7359999999999</v>
      </c>
      <c r="L6" s="23">
        <f>IF(P_leveranse!AT16=0," ",P_leveranse!AT16)</f>
        <v>2608</v>
      </c>
      <c r="M6" s="23">
        <f>IF(P_leveranse!AU16=0," ",P_leveranse!AU16)</f>
        <v>2528</v>
      </c>
      <c r="N6" s="23">
        <f>IF(P_leveranse!AV16=0," ",P_leveranse!AV16)</f>
        <v>2404</v>
      </c>
      <c r="O6" s="23">
        <f>IF(P_leveranse!AW16=0," ",P_leveranse!AW16)</f>
        <v>2158</v>
      </c>
      <c r="P6" s="23">
        <f>IF(P_leveranse!AX16=0," ",P_leveranse!AX16)</f>
        <v>1944</v>
      </c>
      <c r="Q6" s="23">
        <f>IF(P_leveranse!AY16=0," ",P_leveranse!AY16)</f>
        <v>1974</v>
      </c>
      <c r="R6" s="23">
        <f>IF(P_leveranse!AZ16=0," ",P_leveranse!AZ16)</f>
        <v>2133.5819999999999</v>
      </c>
      <c r="S6" s="23">
        <f>IF(P_leveranse!BA16=0," ",P_leveranse!BA16)</f>
        <v>2146.2579999999998</v>
      </c>
      <c r="T6" s="23">
        <f>IF(P_leveranse!BB16=0," ",P_leveranse!BB16)</f>
        <v>2326.931</v>
      </c>
      <c r="U6" s="23">
        <f>IF(P_leveranse!BC16=0," ",P_leveranse!BC16)</f>
        <v>2223.4740000000002</v>
      </c>
      <c r="V6" s="23">
        <f>IF(P_leveranse!BD16=0," ",P_leveranse!BD16)</f>
        <v>2265.9470000000001</v>
      </c>
      <c r="W6" s="23">
        <f>IF(P_leveranse!BE16=0," ",P_leveranse!BE16)</f>
        <v>2131.009</v>
      </c>
      <c r="X6" s="23">
        <f>IF(P_leveranse!BF16=0," ",P_leveranse!BF16)</f>
        <v>1955.259</v>
      </c>
      <c r="Y6" s="23">
        <f>IF(P_leveranse!BG16=0," ",P_leveranse!BG16)</f>
        <v>1925.424</v>
      </c>
      <c r="Z6" s="23">
        <f>IF(P_leveranse!BH16=0," ",P_leveranse!BH16)</f>
        <v>1916.7070000000001</v>
      </c>
      <c r="AA6" s="23">
        <f>IF(P_leveranse!BI16=0," ",P_leveranse!BI16)</f>
        <v>1883.184</v>
      </c>
      <c r="AB6" s="23">
        <f>IF(P_leveranse!BJ16=0," ",P_leveranse!BJ16)</f>
        <v>1675.8430000000001</v>
      </c>
      <c r="AC6" s="23">
        <f>IF(P_leveranse!BK16=0," ",P_leveranse!BK16)</f>
        <v>1822.68</v>
      </c>
      <c r="AD6" s="23">
        <f>IF(P_leveranse!BL16=0," ",P_leveranse!BL16)</f>
        <v>1455.3430000000001</v>
      </c>
      <c r="AE6" s="23">
        <f>IF(P_leveranse!BM16=0," ",P_leveranse!BM16)</f>
        <v>1224.049</v>
      </c>
      <c r="AF6" s="23">
        <f>IF(P_leveranse!BN16=0," ",P_leveranse!BN16)</f>
        <v>1122.165</v>
      </c>
    </row>
    <row r="7" spans="2:32" ht="14.1" customHeight="1" x14ac:dyDescent="0.2">
      <c r="B7" s="23" t="str">
        <f>IF(P_leveranse!AJ17=0," ",P_leveranse!AJ17)</f>
        <v>Frosta</v>
      </c>
      <c r="C7" s="23">
        <f>IF(P_leveranse!AK17=0," ",P_leveranse!AK17)</f>
        <v>1937</v>
      </c>
      <c r="D7" s="23">
        <f>IF(P_leveranse!AL17=0," ",P_leveranse!AL17)</f>
        <v>1937</v>
      </c>
      <c r="E7" s="23">
        <f>IF(P_leveranse!AM17=0," ",P_leveranse!AM17)</f>
        <v>1932.2719999999999</v>
      </c>
      <c r="F7" s="23">
        <f>IF(P_leveranse!AN17=0," ",P_leveranse!AN17)</f>
        <v>1936.5319999999999</v>
      </c>
      <c r="G7" s="23">
        <f>IF(P_leveranse!AO17=0," ",P_leveranse!AO17)</f>
        <v>1798.8720000000001</v>
      </c>
      <c r="H7" s="23">
        <f>IF(P_leveranse!AP17=0," ",P_leveranse!AP17)</f>
        <v>1669.0920000000001</v>
      </c>
      <c r="I7" s="23">
        <f>IF(P_leveranse!AQ17=0," ",P_leveranse!AQ17)</f>
        <v>1624.8230000000001</v>
      </c>
      <c r="J7" s="23">
        <f>IF(P_leveranse!AR17=0," ",P_leveranse!AR17)</f>
        <v>1587.63</v>
      </c>
      <c r="K7" s="23">
        <f>IF(P_leveranse!AS17=0," ",P_leveranse!AS17)</f>
        <v>1564.3309999999999</v>
      </c>
      <c r="L7" s="23">
        <f>IF(P_leveranse!AT17=0," ",P_leveranse!AT17)</f>
        <v>1596</v>
      </c>
      <c r="M7" s="23">
        <f>IF(P_leveranse!AU17=0," ",P_leveranse!AU17)</f>
        <v>1546</v>
      </c>
      <c r="N7" s="23">
        <f>IF(P_leveranse!AV17=0," ",P_leveranse!AV17)</f>
        <v>1625</v>
      </c>
      <c r="O7" s="23">
        <f>IF(P_leveranse!AW17=0," ",P_leveranse!AW17)</f>
        <v>1583</v>
      </c>
      <c r="P7" s="23">
        <f>IF(P_leveranse!AX17=0," ",P_leveranse!AX17)</f>
        <v>1584</v>
      </c>
      <c r="Q7" s="23">
        <f>IF(P_leveranse!AY17=0," ",P_leveranse!AY17)</f>
        <v>1458</v>
      </c>
      <c r="R7" s="23">
        <f>IF(P_leveranse!AZ17=0," ",P_leveranse!AZ17)</f>
        <v>1420.701</v>
      </c>
      <c r="S7" s="23">
        <f>IF(P_leveranse!BA17=0," ",P_leveranse!BA17)</f>
        <v>1458.674</v>
      </c>
      <c r="T7" s="23">
        <f>IF(P_leveranse!BB17=0," ",P_leveranse!BB17)</f>
        <v>1473.1679999999999</v>
      </c>
      <c r="U7" s="23">
        <f>IF(P_leveranse!BC17=0," ",P_leveranse!BC17)</f>
        <v>1366.932</v>
      </c>
      <c r="V7" s="23">
        <f>IF(P_leveranse!BD17=0," ",P_leveranse!BD17)</f>
        <v>1385.9739999999999</v>
      </c>
      <c r="W7" s="23">
        <f>IF(P_leveranse!BE17=0," ",P_leveranse!BE17)</f>
        <v>1517.056</v>
      </c>
      <c r="X7" s="23">
        <f>IF(P_leveranse!BF17=0," ",P_leveranse!BF17)</f>
        <v>1595.4359999999999</v>
      </c>
      <c r="Y7" s="23">
        <f>IF(P_leveranse!BG17=0," ",P_leveranse!BG17)</f>
        <v>1638.7829999999999</v>
      </c>
      <c r="Z7" s="23">
        <f>IF(P_leveranse!BH17=0," ",P_leveranse!BH17)</f>
        <v>1391.5530000000001</v>
      </c>
      <c r="AA7" s="23">
        <f>IF(P_leveranse!BI17=0," ",P_leveranse!BI17)</f>
        <v>1257.684</v>
      </c>
      <c r="AB7" s="23">
        <f>IF(P_leveranse!BJ17=0," ",P_leveranse!BJ17)</f>
        <v>1234.9649999999999</v>
      </c>
      <c r="AC7" s="23">
        <f>IF(P_leveranse!BK17=0," ",P_leveranse!BK17)</f>
        <v>1252.6279999999999</v>
      </c>
      <c r="AD7" s="23">
        <f>IF(P_leveranse!BL17=0," ",P_leveranse!BL17)</f>
        <v>1138.2059999999999</v>
      </c>
      <c r="AE7" s="23">
        <f>IF(P_leveranse!BM17=0," ",P_leveranse!BM17)</f>
        <v>1162.6130000000001</v>
      </c>
      <c r="AF7" s="23">
        <f>IF(P_leveranse!BN17=0," ",P_leveranse!BN17)</f>
        <v>1071.4169999999999</v>
      </c>
    </row>
    <row r="8" spans="2:32" ht="14.1" customHeight="1" x14ac:dyDescent="0.2">
      <c r="B8" s="23" t="str">
        <f>IF(P_leveranse!AJ18=0," ",P_leveranse!AJ18)</f>
        <v>Frøya</v>
      </c>
      <c r="C8" s="23">
        <f>IF(P_leveranse!AK18=0," ",P_leveranse!AK18)</f>
        <v>1110</v>
      </c>
      <c r="D8" s="23">
        <f>IF(P_leveranse!AL18=0," ",P_leveranse!AL18)</f>
        <v>1025</v>
      </c>
      <c r="E8" s="23">
        <f>IF(P_leveranse!AM18=0," ",P_leveranse!AM18)</f>
        <v>1000.182</v>
      </c>
      <c r="F8" s="23">
        <f>IF(P_leveranse!AN18=0," ",P_leveranse!AN18)</f>
        <v>1042.0170000000001</v>
      </c>
      <c r="G8" s="23">
        <f>IF(P_leveranse!AO18=0," ",P_leveranse!AO18)</f>
        <v>1077.423</v>
      </c>
      <c r="H8" s="23">
        <f>IF(P_leveranse!AP18=0," ",P_leveranse!AP18)</f>
        <v>998.26599999999996</v>
      </c>
      <c r="I8" s="23">
        <f>IF(P_leveranse!AQ18=0," ",P_leveranse!AQ18)</f>
        <v>880.88199999999995</v>
      </c>
      <c r="J8" s="23">
        <f>IF(P_leveranse!AR18=0," ",P_leveranse!AR18)</f>
        <v>868.923</v>
      </c>
      <c r="K8" s="23">
        <f>IF(P_leveranse!AS18=0," ",P_leveranse!AS18)</f>
        <v>924.48</v>
      </c>
      <c r="L8" s="23">
        <f>IF(P_leveranse!AT18=0," ",P_leveranse!AT18)</f>
        <v>787</v>
      </c>
      <c r="M8" s="23">
        <f>IF(P_leveranse!AU18=0," ",P_leveranse!AU18)</f>
        <v>832</v>
      </c>
      <c r="N8" s="23">
        <f>IF(P_leveranse!AV18=0," ",P_leveranse!AV18)</f>
        <v>823</v>
      </c>
      <c r="O8" s="23">
        <f>IF(P_leveranse!AW18=0," ",P_leveranse!AW18)</f>
        <v>647</v>
      </c>
      <c r="P8" s="23">
        <f>IF(P_leveranse!AX18=0," ",P_leveranse!AX18)</f>
        <v>474</v>
      </c>
      <c r="Q8" s="23">
        <f>IF(P_leveranse!AY18=0," ",P_leveranse!AY18)</f>
        <v>471</v>
      </c>
      <c r="R8" s="23">
        <f>IF(P_leveranse!AZ18=0," ",P_leveranse!AZ18)</f>
        <v>466.64100000000002</v>
      </c>
      <c r="S8" s="23">
        <f>IF(P_leveranse!BA18=0," ",P_leveranse!BA18)</f>
        <v>465.7</v>
      </c>
      <c r="T8" s="23">
        <f>IF(P_leveranse!BB18=0," ",P_leveranse!BB18)</f>
        <v>556.35599999999999</v>
      </c>
      <c r="U8" s="23">
        <f>IF(P_leveranse!BC18=0," ",P_leveranse!BC18)</f>
        <v>515.05700000000002</v>
      </c>
      <c r="V8" s="23">
        <f>IF(P_leveranse!BD18=0," ",P_leveranse!BD18)</f>
        <v>518.14300000000003</v>
      </c>
      <c r="W8" s="23">
        <f>IF(P_leveranse!BE18=0," ",P_leveranse!BE18)</f>
        <v>461.27699999999999</v>
      </c>
      <c r="X8" s="23">
        <f>IF(P_leveranse!BF18=0," ",P_leveranse!BF18)</f>
        <v>508.65100000000001</v>
      </c>
      <c r="Y8" s="23">
        <f>IF(P_leveranse!BG18=0," ",P_leveranse!BG18)</f>
        <v>516.76400000000001</v>
      </c>
      <c r="Z8" s="23">
        <f>IF(P_leveranse!BH18=0," ",P_leveranse!BH18)</f>
        <v>524.39400000000001</v>
      </c>
      <c r="AA8" s="23">
        <f>IF(P_leveranse!BI18=0," ",P_leveranse!BI18)</f>
        <v>525.89400000000001</v>
      </c>
      <c r="AB8" s="23">
        <f>IF(P_leveranse!BJ18=0," ",P_leveranse!BJ18)</f>
        <v>535.17899999999997</v>
      </c>
      <c r="AC8" s="23">
        <f>IF(P_leveranse!BK18=0," ",P_leveranse!BK18)</f>
        <v>601.28300000000002</v>
      </c>
      <c r="AD8" s="23">
        <f>IF(P_leveranse!BL18=0," ",P_leveranse!BL18)</f>
        <v>500.06299999999999</v>
      </c>
      <c r="AE8" s="23">
        <f>IF(P_leveranse!BM18=0," ",P_leveranse!BM18)</f>
        <v>414.40699999999998</v>
      </c>
      <c r="AF8" s="23">
        <f>IF(P_leveranse!BN18=0," ",P_leveranse!BN18)</f>
        <v>363.63299999999998</v>
      </c>
    </row>
    <row r="9" spans="2:32" ht="14.1" customHeight="1" x14ac:dyDescent="0.2">
      <c r="B9" s="23" t="str">
        <f>IF(P_leveranse!AJ19=0," ",P_leveranse!AJ19)</f>
        <v>Grong</v>
      </c>
      <c r="C9" s="23">
        <f>IF(P_leveranse!AK19=0," ",P_leveranse!AK19)</f>
        <v>4383</v>
      </c>
      <c r="D9" s="23">
        <f>IF(P_leveranse!AL19=0," ",P_leveranse!AL19)</f>
        <v>4297</v>
      </c>
      <c r="E9" s="23">
        <f>IF(P_leveranse!AM19=0," ",P_leveranse!AM19)</f>
        <v>4369.7420000000002</v>
      </c>
      <c r="F9" s="23">
        <f>IF(P_leveranse!AN19=0," ",P_leveranse!AN19)</f>
        <v>4389.2619999999997</v>
      </c>
      <c r="G9" s="23">
        <f>IF(P_leveranse!AO19=0," ",P_leveranse!AO19)</f>
        <v>4409.0079999999998</v>
      </c>
      <c r="H9" s="23">
        <f>IF(P_leveranse!AP19=0," ",P_leveranse!AP19)</f>
        <v>4142.3059999999996</v>
      </c>
      <c r="I9" s="23">
        <f>IF(P_leveranse!AQ19=0," ",P_leveranse!AQ19)</f>
        <v>4089.5279999999998</v>
      </c>
      <c r="J9" s="23">
        <f>IF(P_leveranse!AR19=0," ",P_leveranse!AR19)</f>
        <v>4309.9690000000001</v>
      </c>
      <c r="K9" s="23">
        <f>IF(P_leveranse!AS19=0," ",P_leveranse!AS19)</f>
        <v>4486.1019999999999</v>
      </c>
      <c r="L9" s="23">
        <f>IF(P_leveranse!AT19=0," ",P_leveranse!AT19)</f>
        <v>4271</v>
      </c>
      <c r="M9" s="23">
        <f>IF(P_leveranse!AU19=0," ",P_leveranse!AU19)</f>
        <v>4244</v>
      </c>
      <c r="N9" s="23">
        <f>IF(P_leveranse!AV19=0," ",P_leveranse!AV19)</f>
        <v>4074</v>
      </c>
      <c r="O9" s="23">
        <f>IF(P_leveranse!AW19=0," ",P_leveranse!AW19)</f>
        <v>4433</v>
      </c>
      <c r="P9" s="23">
        <f>IF(P_leveranse!AX19=0," ",P_leveranse!AX19)</f>
        <v>4382</v>
      </c>
      <c r="Q9" s="23">
        <f>IF(P_leveranse!AY19=0," ",P_leveranse!AY19)</f>
        <v>4388</v>
      </c>
      <c r="R9" s="23">
        <f>IF(P_leveranse!AZ19=0," ",P_leveranse!AZ19)</f>
        <v>4532.5739999999996</v>
      </c>
      <c r="S9" s="23">
        <f>IF(P_leveranse!BA19=0," ",P_leveranse!BA19)</f>
        <v>4610.5680000000002</v>
      </c>
      <c r="T9" s="23">
        <f>IF(P_leveranse!BB19=0," ",P_leveranse!BB19)</f>
        <v>5136.8130000000001</v>
      </c>
      <c r="U9" s="23">
        <f>IF(P_leveranse!BC19=0," ",P_leveranse!BC19)</f>
        <v>5376.2929999999997</v>
      </c>
      <c r="V9" s="23">
        <f>IF(P_leveranse!BD19=0," ",P_leveranse!BD19)</f>
        <v>5600.5950000000003</v>
      </c>
      <c r="W9" s="23">
        <f>IF(P_leveranse!BE19=0," ",P_leveranse!BE19)</f>
        <v>5801.4250000000002</v>
      </c>
      <c r="X9" s="23">
        <f>IF(P_leveranse!BF19=0," ",P_leveranse!BF19)</f>
        <v>5544.7619999999997</v>
      </c>
      <c r="Y9" s="23">
        <f>IF(P_leveranse!BG19=0," ",P_leveranse!BG19)</f>
        <v>5557.3029999999999</v>
      </c>
      <c r="Z9" s="23">
        <f>IF(P_leveranse!BH19=0," ",P_leveranse!BH19)</f>
        <v>5778.6459999999997</v>
      </c>
      <c r="AA9" s="23">
        <f>IF(P_leveranse!BI19=0," ",P_leveranse!BI19)</f>
        <v>5838.9080000000004</v>
      </c>
      <c r="AB9" s="23">
        <f>IF(P_leveranse!BJ19=0," ",P_leveranse!BJ19)</f>
        <v>5949.7790000000005</v>
      </c>
      <c r="AC9" s="23">
        <f>IF(P_leveranse!BK19=0," ",P_leveranse!BK19)</f>
        <v>6250.4620000000004</v>
      </c>
      <c r="AD9" s="23">
        <f>IF(P_leveranse!BL19=0," ",P_leveranse!BL19)</f>
        <v>5832.8829999999998</v>
      </c>
      <c r="AE9" s="23">
        <f>IF(P_leveranse!BM19=0," ",P_leveranse!BM19)</f>
        <v>5830.9189999999999</v>
      </c>
      <c r="AF9" s="23">
        <f>IF(P_leveranse!BN19=0," ",P_leveranse!BN19)</f>
        <v>5243.0330000000004</v>
      </c>
    </row>
    <row r="10" spans="2:32" ht="14.1" customHeight="1" x14ac:dyDescent="0.2">
      <c r="B10" s="23" t="str">
        <f>IF(P_leveranse!AJ20=0," ",P_leveranse!AJ20)</f>
        <v>Heim</v>
      </c>
      <c r="C10" s="23">
        <f>IF(P_leveranse!AK20=0," ",P_leveranse!AK20)</f>
        <v>11040</v>
      </c>
      <c r="D10" s="23">
        <f>IF(P_leveranse!AL20=0," ",P_leveranse!AL20)</f>
        <v>10911</v>
      </c>
      <c r="E10" s="23">
        <f>IF(P_leveranse!AM20=0," ",P_leveranse!AM20)</f>
        <v>10917.606</v>
      </c>
      <c r="F10" s="23">
        <f>IF(P_leveranse!AN20=0," ",P_leveranse!AN20)</f>
        <v>10875.105</v>
      </c>
      <c r="G10" s="23">
        <f>IF(P_leveranse!AO20=0," ",P_leveranse!AO20)</f>
        <v>10968.315000000001</v>
      </c>
      <c r="H10" s="23">
        <f>IF(P_leveranse!AP20=0," ",P_leveranse!AP20)</f>
        <v>10273.038</v>
      </c>
      <c r="I10" s="23">
        <f>IF(P_leveranse!AQ20=0," ",P_leveranse!AQ20)</f>
        <v>9817.1440000000002</v>
      </c>
      <c r="J10" s="23">
        <f>IF(P_leveranse!AR20=0," ",P_leveranse!AR20)</f>
        <v>9527.277</v>
      </c>
      <c r="K10" s="23">
        <f>IF(P_leveranse!AS20=0," ",P_leveranse!AS20)</f>
        <v>9613.893</v>
      </c>
      <c r="L10" s="23">
        <f>IF(P_leveranse!AT20=0," ",P_leveranse!AT20)</f>
        <v>9399</v>
      </c>
      <c r="M10" s="23">
        <f>IF(P_leveranse!AU20=0," ",P_leveranse!AU20)</f>
        <v>9444</v>
      </c>
      <c r="N10" s="23">
        <f>IF(P_leveranse!AV20=0," ",P_leveranse!AV20)</f>
        <v>9436</v>
      </c>
      <c r="O10" s="23">
        <f>IF(P_leveranse!AW20=0," ",P_leveranse!AW20)</f>
        <v>9786</v>
      </c>
      <c r="P10" s="23">
        <f>IF(P_leveranse!AX20=0," ",P_leveranse!AX20)</f>
        <v>9401</v>
      </c>
      <c r="Q10" s="23">
        <f>IF(P_leveranse!AY20=0," ",P_leveranse!AY20)</f>
        <v>9577</v>
      </c>
      <c r="R10" s="23">
        <f>IF(P_leveranse!AZ20=0," ",P_leveranse!AZ20)</f>
        <v>9763.6579999999994</v>
      </c>
      <c r="S10" s="23">
        <f>IF(P_leveranse!BA20=0," ",P_leveranse!BA20)</f>
        <v>9383.94</v>
      </c>
      <c r="T10" s="23">
        <f>IF(P_leveranse!BB20=0," ",P_leveranse!BB20)</f>
        <v>9473.8090000000011</v>
      </c>
      <c r="U10" s="23">
        <f>IF(P_leveranse!BC20=0," ",P_leveranse!BC20)</f>
        <v>9651.5660000000007</v>
      </c>
      <c r="V10" s="23">
        <f>IF(P_leveranse!BD20=0," ",P_leveranse!BD20)</f>
        <v>9873.143</v>
      </c>
      <c r="W10" s="23">
        <f>IF(P_leveranse!BE20=0," ",P_leveranse!BE20)</f>
        <v>10306.627</v>
      </c>
      <c r="X10" s="23">
        <f>IF(P_leveranse!BF20=0," ",P_leveranse!BF20)</f>
        <v>10820.98</v>
      </c>
      <c r="Y10" s="23">
        <f>IF(P_leveranse!BG20=0," ",P_leveranse!BG20)</f>
        <v>10662.263999999999</v>
      </c>
      <c r="Z10" s="23">
        <f>IF(P_leveranse!BH20=0," ",P_leveranse!BH20)</f>
        <v>10978.662</v>
      </c>
      <c r="AA10" s="23">
        <f>IF(P_leveranse!BI20=0," ",P_leveranse!BI20)</f>
        <v>10436.031999999999</v>
      </c>
      <c r="AB10" s="23">
        <f>IF(P_leveranse!BJ20=0," ",P_leveranse!BJ20)</f>
        <v>11094.625</v>
      </c>
      <c r="AC10" s="23">
        <f>IF(P_leveranse!BK20=0," ",P_leveranse!BK20)</f>
        <v>11279.573</v>
      </c>
      <c r="AD10" s="23">
        <f>IF(P_leveranse!BL20=0," ",P_leveranse!BL20)</f>
        <v>11160.441999999999</v>
      </c>
      <c r="AE10" s="23">
        <f>IF(P_leveranse!BM20=0," ",P_leveranse!BM20)</f>
        <v>10573.451999999999</v>
      </c>
      <c r="AF10" s="23">
        <f>IF(P_leveranse!BN20=0," ",P_leveranse!BN20)</f>
        <v>10963.453</v>
      </c>
    </row>
    <row r="11" spans="2:32" ht="14.1" customHeight="1" x14ac:dyDescent="0.2">
      <c r="B11" s="23" t="str">
        <f>IF(P_leveranse!AJ21=0," ",P_leveranse!AJ21)</f>
        <v>Hitra</v>
      </c>
      <c r="C11" s="23">
        <f>IF(P_leveranse!AK21=0," ",P_leveranse!AK21)</f>
        <v>4185</v>
      </c>
      <c r="D11" s="23">
        <f>IF(P_leveranse!AL21=0," ",P_leveranse!AL21)</f>
        <v>4182</v>
      </c>
      <c r="E11" s="23">
        <f>IF(P_leveranse!AM21=0," ",P_leveranse!AM21)</f>
        <v>4021.2310000000002</v>
      </c>
      <c r="F11" s="23">
        <f>IF(P_leveranse!AN21=0," ",P_leveranse!AN21)</f>
        <v>3989.24</v>
      </c>
      <c r="G11" s="23">
        <f>IF(P_leveranse!AO21=0," ",P_leveranse!AO21)</f>
        <v>3904.703</v>
      </c>
      <c r="H11" s="23">
        <f>IF(P_leveranse!AP21=0," ",P_leveranse!AP21)</f>
        <v>3595.2779999999998</v>
      </c>
      <c r="I11" s="23">
        <f>IF(P_leveranse!AQ21=0," ",P_leveranse!AQ21)</f>
        <v>3243.6979999999999</v>
      </c>
      <c r="J11" s="23">
        <f>IF(P_leveranse!AR21=0," ",P_leveranse!AR21)</f>
        <v>3115.0059999999999</v>
      </c>
      <c r="K11" s="23">
        <f>IF(P_leveranse!AS21=0," ",P_leveranse!AS21)</f>
        <v>3132.1489999999999</v>
      </c>
      <c r="L11" s="23">
        <f>IF(P_leveranse!AT21=0," ",P_leveranse!AT21)</f>
        <v>3050</v>
      </c>
      <c r="M11" s="23">
        <f>IF(P_leveranse!AU21=0," ",P_leveranse!AU21)</f>
        <v>2964</v>
      </c>
      <c r="N11" s="23">
        <f>IF(P_leveranse!AV21=0," ",P_leveranse!AV21)</f>
        <v>3006</v>
      </c>
      <c r="O11" s="23">
        <f>IF(P_leveranse!AW21=0," ",P_leveranse!AW21)</f>
        <v>2861</v>
      </c>
      <c r="P11" s="23">
        <f>IF(P_leveranse!AX21=0," ",P_leveranse!AX21)</f>
        <v>2683</v>
      </c>
      <c r="Q11" s="23">
        <f>IF(P_leveranse!AY21=0," ",P_leveranse!AY21)</f>
        <v>2345</v>
      </c>
      <c r="R11" s="23">
        <f>IF(P_leveranse!AZ21=0," ",P_leveranse!AZ21)</f>
        <v>2250.8409999999999</v>
      </c>
      <c r="S11" s="23">
        <f>IF(P_leveranse!BA21=0," ",P_leveranse!BA21)</f>
        <v>2150.58</v>
      </c>
      <c r="T11" s="23">
        <f>IF(P_leveranse!BB21=0," ",P_leveranse!BB21)</f>
        <v>2065.5970000000002</v>
      </c>
      <c r="U11" s="23">
        <f>IF(P_leveranse!BC21=0," ",P_leveranse!BC21)</f>
        <v>1844.3689999999999</v>
      </c>
      <c r="V11" s="23">
        <f>IF(P_leveranse!BD21=0," ",P_leveranse!BD21)</f>
        <v>1668.2190000000001</v>
      </c>
      <c r="W11" s="23">
        <f>IF(P_leveranse!BE21=0," ",P_leveranse!BE21)</f>
        <v>1662.845</v>
      </c>
      <c r="X11" s="23">
        <f>IF(P_leveranse!BF21=0," ",P_leveranse!BF21)</f>
        <v>1569.252</v>
      </c>
      <c r="Y11" s="23">
        <f>IF(P_leveranse!BG21=0," ",P_leveranse!BG21)</f>
        <v>1444.095</v>
      </c>
      <c r="Z11" s="23">
        <f>IF(P_leveranse!BH21=0," ",P_leveranse!BH21)</f>
        <v>1448.63</v>
      </c>
      <c r="AA11" s="23">
        <f>IF(P_leveranse!BI21=0," ",P_leveranse!BI21)</f>
        <v>1378.3789999999999</v>
      </c>
      <c r="AB11" s="23">
        <f>IF(P_leveranse!BJ21=0," ",P_leveranse!BJ21)</f>
        <v>2540.1529999999998</v>
      </c>
      <c r="AC11" s="23">
        <f>IF(P_leveranse!BK21=0," ",P_leveranse!BK21)</f>
        <v>2694.2139999999999</v>
      </c>
      <c r="AD11" s="23">
        <f>IF(P_leveranse!BL21=0," ",P_leveranse!BL21)</f>
        <v>2470.7249999999999</v>
      </c>
      <c r="AE11" s="23">
        <f>IF(P_leveranse!BM21=0," ",P_leveranse!BM21)</f>
        <v>2182.8719999999998</v>
      </c>
      <c r="AF11" s="23">
        <f>IF(P_leveranse!BN21=0," ",P_leveranse!BN21)</f>
        <v>2182.9830000000002</v>
      </c>
    </row>
    <row r="12" spans="2:32" ht="14.1" customHeight="1" x14ac:dyDescent="0.2">
      <c r="B12" s="23" t="str">
        <f>IF(P_leveranse!AJ22=0," ",P_leveranse!AJ22)</f>
        <v>Holtålen</v>
      </c>
      <c r="C12" s="23">
        <f>IF(P_leveranse!AK22=0," ",P_leveranse!AK22)</f>
        <v>3904</v>
      </c>
      <c r="D12" s="23">
        <f>IF(P_leveranse!AL22=0," ",P_leveranse!AL22)</f>
        <v>3763</v>
      </c>
      <c r="E12" s="23">
        <f>IF(P_leveranse!AM22=0," ",P_leveranse!AM22)</f>
        <v>3582.3679999999999</v>
      </c>
      <c r="F12" s="23">
        <f>IF(P_leveranse!AN22=0," ",P_leveranse!AN22)</f>
        <v>3428.9209999999998</v>
      </c>
      <c r="G12" s="23">
        <f>IF(P_leveranse!AO22=0," ",P_leveranse!AO22)</f>
        <v>3314.8150000000001</v>
      </c>
      <c r="H12" s="23">
        <f>IF(P_leveranse!AP22=0," ",P_leveranse!AP22)</f>
        <v>2858.06</v>
      </c>
      <c r="I12" s="23">
        <f>IF(P_leveranse!AQ22=0," ",P_leveranse!AQ22)</f>
        <v>2657.768</v>
      </c>
      <c r="J12" s="23">
        <f>IF(P_leveranse!AR22=0," ",P_leveranse!AR22)</f>
        <v>2585.2289999999998</v>
      </c>
      <c r="K12" s="23">
        <f>IF(P_leveranse!AS22=0," ",P_leveranse!AS22)</f>
        <v>2462.19</v>
      </c>
      <c r="L12" s="23">
        <f>IF(P_leveranse!AT22=0," ",P_leveranse!AT22)</f>
        <v>2498</v>
      </c>
      <c r="M12" s="23">
        <f>IF(P_leveranse!AU22=0," ",P_leveranse!AU22)</f>
        <v>2510</v>
      </c>
      <c r="N12" s="23">
        <f>IF(P_leveranse!AV22=0," ",P_leveranse!AV22)</f>
        <v>2644</v>
      </c>
      <c r="O12" s="23">
        <f>IF(P_leveranse!AW22=0," ",P_leveranse!AW22)</f>
        <v>2645</v>
      </c>
      <c r="P12" s="23">
        <f>IF(P_leveranse!AX22=0," ",P_leveranse!AX22)</f>
        <v>2606</v>
      </c>
      <c r="Q12" s="23">
        <f>IF(P_leveranse!AY22=0," ",P_leveranse!AY22)</f>
        <v>2420</v>
      </c>
      <c r="R12" s="23">
        <f>IF(P_leveranse!AZ22=0," ",P_leveranse!AZ22)</f>
        <v>2386.5569999999998</v>
      </c>
      <c r="S12" s="23">
        <f>IF(P_leveranse!BA22=0," ",P_leveranse!BA22)</f>
        <v>2371.6610000000001</v>
      </c>
      <c r="T12" s="23">
        <f>IF(P_leveranse!BB22=0," ",P_leveranse!BB22)</f>
        <v>2338.6849999999999</v>
      </c>
      <c r="U12" s="23">
        <f>IF(P_leveranse!BC22=0," ",P_leveranse!BC22)</f>
        <v>2255.6959999999999</v>
      </c>
      <c r="V12" s="23">
        <f>IF(P_leveranse!BD22=0," ",P_leveranse!BD22)</f>
        <v>2426.6309999999999</v>
      </c>
      <c r="W12" s="23">
        <f>IF(P_leveranse!BE22=0," ",P_leveranse!BE22)</f>
        <v>2390.3380000000002</v>
      </c>
      <c r="X12" s="23">
        <f>IF(P_leveranse!BF22=0," ",P_leveranse!BF22)</f>
        <v>2385.1799999999998</v>
      </c>
      <c r="Y12" s="23">
        <f>IF(P_leveranse!BG22=0," ",P_leveranse!BG22)</f>
        <v>2286.64</v>
      </c>
      <c r="Z12" s="23">
        <f>IF(P_leveranse!BH22=0," ",P_leveranse!BH22)</f>
        <v>2277.6480000000001</v>
      </c>
      <c r="AA12" s="23">
        <f>IF(P_leveranse!BI22=0," ",P_leveranse!BI22)</f>
        <v>2085.1990000000001</v>
      </c>
      <c r="AB12" s="23">
        <f>IF(P_leveranse!BJ22=0," ",P_leveranse!BJ22)</f>
        <v>1942.761</v>
      </c>
      <c r="AC12" s="23">
        <f>IF(P_leveranse!BK22=0," ",P_leveranse!BK22)</f>
        <v>1986.356</v>
      </c>
      <c r="AD12" s="23">
        <f>IF(P_leveranse!BL22=0," ",P_leveranse!BL22)</f>
        <v>1960.788</v>
      </c>
      <c r="AE12" s="23">
        <f>IF(P_leveranse!BM22=0," ",P_leveranse!BM22)</f>
        <v>1893.6849999999999</v>
      </c>
      <c r="AF12" s="23">
        <f>IF(P_leveranse!BN22=0," ",P_leveranse!BN22)</f>
        <v>1708.93</v>
      </c>
    </row>
    <row r="13" spans="2:32" ht="14.1" customHeight="1" x14ac:dyDescent="0.2">
      <c r="B13" s="23" t="str">
        <f>IF(P_leveranse!AJ23=0," ",P_leveranse!AJ23)</f>
        <v>Høylandet</v>
      </c>
      <c r="C13" s="23">
        <f>IF(P_leveranse!AK23=0," ",P_leveranse!AK23)</f>
        <v>5837</v>
      </c>
      <c r="D13" s="23">
        <f>IF(P_leveranse!AL23=0," ",P_leveranse!AL23)</f>
        <v>5619</v>
      </c>
      <c r="E13" s="23">
        <f>IF(P_leveranse!AM23=0," ",P_leveranse!AM23)</f>
        <v>5761.0829999999996</v>
      </c>
      <c r="F13" s="23">
        <f>IF(P_leveranse!AN23=0," ",P_leveranse!AN23)</f>
        <v>5715.2529999999997</v>
      </c>
      <c r="G13" s="23">
        <f>IF(P_leveranse!AO23=0," ",P_leveranse!AO23)</f>
        <v>5632.22</v>
      </c>
      <c r="H13" s="23">
        <f>IF(P_leveranse!AP23=0," ",P_leveranse!AP23)</f>
        <v>5706.9089999999997</v>
      </c>
      <c r="I13" s="23">
        <f>IF(P_leveranse!AQ23=0," ",P_leveranse!AQ23)</f>
        <v>5455.1890000000003</v>
      </c>
      <c r="J13" s="23">
        <f>IF(P_leveranse!AR23=0," ",P_leveranse!AR23)</f>
        <v>5296.6819999999998</v>
      </c>
      <c r="K13" s="23">
        <f>IF(P_leveranse!AS23=0," ",P_leveranse!AS23)</f>
        <v>5490.4830000000002</v>
      </c>
      <c r="L13" s="23">
        <f>IF(P_leveranse!AT23=0," ",P_leveranse!AT23)</f>
        <v>5463</v>
      </c>
      <c r="M13" s="23">
        <f>IF(P_leveranse!AU23=0," ",P_leveranse!AU23)</f>
        <v>5506</v>
      </c>
      <c r="N13" s="23">
        <f>IF(P_leveranse!AV23=0," ",P_leveranse!AV23)</f>
        <v>5584</v>
      </c>
      <c r="O13" s="23">
        <f>IF(P_leveranse!AW23=0," ",P_leveranse!AW23)</f>
        <v>5786</v>
      </c>
      <c r="P13" s="23">
        <f>IF(P_leveranse!AX23=0," ",P_leveranse!AX23)</f>
        <v>5683</v>
      </c>
      <c r="Q13" s="23">
        <f>IF(P_leveranse!AY23=0," ",P_leveranse!AY23)</f>
        <v>5619</v>
      </c>
      <c r="R13" s="23">
        <f>IF(P_leveranse!AZ23=0," ",P_leveranse!AZ23)</f>
        <v>5841.7259999999997</v>
      </c>
      <c r="S13" s="23">
        <f>IF(P_leveranse!BA23=0," ",P_leveranse!BA23)</f>
        <v>5779.2359999999999</v>
      </c>
      <c r="T13" s="23">
        <f>IF(P_leveranse!BB23=0," ",P_leveranse!BB23)</f>
        <v>5789.99</v>
      </c>
      <c r="U13" s="23">
        <f>IF(P_leveranse!BC23=0," ",P_leveranse!BC23)</f>
        <v>5621.5659999999998</v>
      </c>
      <c r="V13" s="23">
        <f>IF(P_leveranse!BD23=0," ",P_leveranse!BD23)</f>
        <v>5603.9080000000004</v>
      </c>
      <c r="W13" s="23">
        <f>IF(P_leveranse!BE23=0," ",P_leveranse!BE23)</f>
        <v>5613.375</v>
      </c>
      <c r="X13" s="23">
        <f>IF(P_leveranse!BF23=0," ",P_leveranse!BF23)</f>
        <v>5597.64</v>
      </c>
      <c r="Y13" s="23">
        <f>IF(P_leveranse!BG23=0," ",P_leveranse!BG23)</f>
        <v>5269.6549999999997</v>
      </c>
      <c r="Z13" s="23">
        <f>IF(P_leveranse!BH23=0," ",P_leveranse!BH23)</f>
        <v>5401.7640000000001</v>
      </c>
      <c r="AA13" s="23">
        <f>IF(P_leveranse!BI23=0," ",P_leveranse!BI23)</f>
        <v>5412.44</v>
      </c>
      <c r="AB13" s="23">
        <f>IF(P_leveranse!BJ23=0," ",P_leveranse!BJ23)</f>
        <v>5510.299</v>
      </c>
      <c r="AC13" s="23">
        <f>IF(P_leveranse!BK23=0," ",P_leveranse!BK23)</f>
        <v>5523.7780000000002</v>
      </c>
      <c r="AD13" s="23">
        <f>IF(P_leveranse!BL23=0," ",P_leveranse!BL23)</f>
        <v>5188.1090000000004</v>
      </c>
      <c r="AE13" s="23">
        <f>IF(P_leveranse!BM23=0," ",P_leveranse!BM23)</f>
        <v>5180.9679999999998</v>
      </c>
      <c r="AF13" s="23">
        <f>IF(P_leveranse!BN23=0," ",P_leveranse!BN23)</f>
        <v>5056.2479999999996</v>
      </c>
    </row>
    <row r="14" spans="2:32" ht="14.1" customHeight="1" x14ac:dyDescent="0.2">
      <c r="B14" s="23" t="str">
        <f>IF(P_leveranse!AJ24=0," ",P_leveranse!AJ24)</f>
        <v>Inderøy</v>
      </c>
      <c r="C14" s="23">
        <f>IF(P_leveranse!AK24=0," ",P_leveranse!AK24)</f>
        <v>11375</v>
      </c>
      <c r="D14" s="23">
        <f>IF(P_leveranse!AL24=0," ",P_leveranse!AL24)</f>
        <v>11300</v>
      </c>
      <c r="E14" s="23">
        <f>IF(P_leveranse!AM24=0," ",P_leveranse!AM24)</f>
        <v>11433.595000000001</v>
      </c>
      <c r="F14" s="23">
        <f>IF(P_leveranse!AN24=0," ",P_leveranse!AN24)</f>
        <v>11353.659</v>
      </c>
      <c r="G14" s="23">
        <f>IF(P_leveranse!AO24=0," ",P_leveranse!AO24)</f>
        <v>11084.574999999999</v>
      </c>
      <c r="H14" s="23">
        <f>IF(P_leveranse!AP24=0," ",P_leveranse!AP24)</f>
        <v>10658.557999999999</v>
      </c>
      <c r="I14" s="23">
        <f>IF(P_leveranse!AQ24=0," ",P_leveranse!AQ24)</f>
        <v>10468.142</v>
      </c>
      <c r="J14" s="23">
        <f>IF(P_leveranse!AR24=0," ",P_leveranse!AR24)</f>
        <v>10360.717000000001</v>
      </c>
      <c r="K14" s="23">
        <f>IF(P_leveranse!AS24=0," ",P_leveranse!AS24)</f>
        <v>10343.941999999999</v>
      </c>
      <c r="L14" s="23">
        <f>IF(P_leveranse!AT24=0," ",P_leveranse!AT24)</f>
        <v>10411</v>
      </c>
      <c r="M14" s="23">
        <f>IF(P_leveranse!AU24=0," ",P_leveranse!AU24)</f>
        <v>10359</v>
      </c>
      <c r="N14" s="23">
        <f>IF(P_leveranse!AV24=0," ",P_leveranse!AV24)</f>
        <v>10328</v>
      </c>
      <c r="O14" s="23">
        <f>IF(P_leveranse!AW24=0," ",P_leveranse!AW24)</f>
        <v>11004</v>
      </c>
      <c r="P14" s="23">
        <f>IF(P_leveranse!AX24=0," ",P_leveranse!AX24)</f>
        <v>11142</v>
      </c>
      <c r="Q14" s="23">
        <f>IF(P_leveranse!AY24=0," ",P_leveranse!AY24)</f>
        <v>10844</v>
      </c>
      <c r="R14" s="23">
        <f>IF(P_leveranse!AZ24=0," ",P_leveranse!AZ24)</f>
        <v>11000.744999999999</v>
      </c>
      <c r="S14" s="23">
        <f>IF(P_leveranse!BA24=0," ",P_leveranse!BA24)</f>
        <v>10910.924999999999</v>
      </c>
      <c r="T14" s="23">
        <f>IF(P_leveranse!BB24=0," ",P_leveranse!BB24)</f>
        <v>11505.438</v>
      </c>
      <c r="U14" s="23">
        <f>IF(P_leveranse!BC24=0," ",P_leveranse!BC24)</f>
        <v>11307.945</v>
      </c>
      <c r="V14" s="23">
        <f>IF(P_leveranse!BD24=0," ",P_leveranse!BD24)</f>
        <v>10952.475</v>
      </c>
      <c r="W14" s="23">
        <f>IF(P_leveranse!BE24=0," ",P_leveranse!BE24)</f>
        <v>11639.433999999999</v>
      </c>
      <c r="X14" s="23">
        <f>IF(P_leveranse!BF24=0," ",P_leveranse!BF24)</f>
        <v>11508.27</v>
      </c>
      <c r="Y14" s="23">
        <f>IF(P_leveranse!BG24=0," ",P_leveranse!BG24)</f>
        <v>11411.453</v>
      </c>
      <c r="Z14" s="23">
        <f>IF(P_leveranse!BH24=0," ",P_leveranse!BH24)</f>
        <v>11342.187</v>
      </c>
      <c r="AA14" s="23">
        <f>IF(P_leveranse!BI24=0," ",P_leveranse!BI24)</f>
        <v>11370.775</v>
      </c>
      <c r="AB14" s="23">
        <f>IF(P_leveranse!BJ24=0," ",P_leveranse!BJ24)</f>
        <v>11050.699000000001</v>
      </c>
      <c r="AC14" s="23">
        <f>IF(P_leveranse!BK24=0," ",P_leveranse!BK24)</f>
        <v>11941.591</v>
      </c>
      <c r="AD14" s="23">
        <f>IF(P_leveranse!BL24=0," ",P_leveranse!BL24)</f>
        <v>11528.767</v>
      </c>
      <c r="AE14" s="23">
        <f>IF(P_leveranse!BM24=0," ",P_leveranse!BM24)</f>
        <v>10938.994000000001</v>
      </c>
      <c r="AF14" s="23">
        <f>IF(P_leveranse!BN24=0," ",P_leveranse!BN24)</f>
        <v>11480.358</v>
      </c>
    </row>
    <row r="15" spans="2:32" ht="14.1" customHeight="1" x14ac:dyDescent="0.2">
      <c r="B15" s="23" t="str">
        <f>IF(P_leveranse!AJ25=0," ",P_leveranse!AJ25)</f>
        <v>Indre Fosen</v>
      </c>
      <c r="C15" s="23">
        <f>IF(P_leveranse!AK25=0," ",P_leveranse!AK25)</f>
        <v>22699</v>
      </c>
      <c r="D15" s="23">
        <f>IF(P_leveranse!AL25=0," ",P_leveranse!AL25)</f>
        <v>22453</v>
      </c>
      <c r="E15" s="23">
        <f>IF(P_leveranse!AM25=0," ",P_leveranse!AM25)</f>
        <v>22307.585999999999</v>
      </c>
      <c r="F15" s="23">
        <f>IF(P_leveranse!AN25=0," ",P_leveranse!AN25)</f>
        <v>21815.970999999998</v>
      </c>
      <c r="G15" s="23">
        <f>IF(P_leveranse!AO25=0," ",P_leveranse!AO25)</f>
        <v>21589.705000000002</v>
      </c>
      <c r="H15" s="23">
        <f>IF(P_leveranse!AP25=0," ",P_leveranse!AP25)</f>
        <v>19899.989000000001</v>
      </c>
      <c r="I15" s="23">
        <f>IF(P_leveranse!AQ25=0," ",P_leveranse!AQ25)</f>
        <v>19042.847999999998</v>
      </c>
      <c r="J15" s="23">
        <f>IF(P_leveranse!AR25=0," ",P_leveranse!AR25)</f>
        <v>19003.792999999998</v>
      </c>
      <c r="K15" s="23">
        <f>IF(P_leveranse!AS25=0," ",P_leveranse!AS25)</f>
        <v>19447.812999999998</v>
      </c>
      <c r="L15" s="23">
        <f>IF(P_leveranse!AT25=0," ",P_leveranse!AT25)</f>
        <v>19528</v>
      </c>
      <c r="M15" s="23">
        <f>IF(P_leveranse!AU25=0," ",P_leveranse!AU25)</f>
        <v>19487</v>
      </c>
      <c r="N15" s="23">
        <f>IF(P_leveranse!AV25=0," ",P_leveranse!AV25)</f>
        <v>19263</v>
      </c>
      <c r="O15" s="23">
        <f>IF(P_leveranse!AW25=0," ",P_leveranse!AW25)</f>
        <v>20082</v>
      </c>
      <c r="P15" s="23">
        <f>IF(P_leveranse!AX25=0," ",P_leveranse!AX25)</f>
        <v>19702</v>
      </c>
      <c r="Q15" s="23">
        <f>IF(P_leveranse!AY25=0," ",P_leveranse!AY25)</f>
        <v>19060</v>
      </c>
      <c r="R15" s="23">
        <f>IF(P_leveranse!AZ25=0," ",P_leveranse!AZ25)</f>
        <v>19195.618000000002</v>
      </c>
      <c r="S15" s="23">
        <f>IF(P_leveranse!BA25=0," ",P_leveranse!BA25)</f>
        <v>18522.309999999998</v>
      </c>
      <c r="T15" s="23">
        <f>IF(P_leveranse!BB25=0," ",P_leveranse!BB25)</f>
        <v>18882.279000000002</v>
      </c>
      <c r="U15" s="23">
        <f>IF(P_leveranse!BC25=0," ",P_leveranse!BC25)</f>
        <v>18271.239000000001</v>
      </c>
      <c r="V15" s="23">
        <f>IF(P_leveranse!BD25=0," ",P_leveranse!BD25)</f>
        <v>17818.722999999998</v>
      </c>
      <c r="W15" s="23">
        <f>IF(P_leveranse!BE25=0," ",P_leveranse!BE25)</f>
        <v>18200.361000000001</v>
      </c>
      <c r="X15" s="23">
        <f>IF(P_leveranse!BF25=0," ",P_leveranse!BF25)</f>
        <v>18422.796000000002</v>
      </c>
      <c r="Y15" s="23">
        <f>IF(P_leveranse!BG25=0," ",P_leveranse!BG25)</f>
        <v>17964.696</v>
      </c>
      <c r="Z15" s="23">
        <f>IF(P_leveranse!BH25=0," ",P_leveranse!BH25)</f>
        <v>18228.255000000001</v>
      </c>
      <c r="AA15" s="23">
        <f>IF(P_leveranse!BI25=0," ",P_leveranse!BI25)</f>
        <v>18028.352999999999</v>
      </c>
      <c r="AB15" s="23">
        <f>IF(P_leveranse!BJ25=0," ",P_leveranse!BJ25)</f>
        <v>19086.334999999999</v>
      </c>
      <c r="AC15" s="23">
        <f>IF(P_leveranse!BK25=0," ",P_leveranse!BK25)</f>
        <v>20077.673999999999</v>
      </c>
      <c r="AD15" s="23">
        <f>IF(P_leveranse!BL25=0," ",P_leveranse!BL25)</f>
        <v>19107.382000000001</v>
      </c>
      <c r="AE15" s="23">
        <f>IF(P_leveranse!BM25=0," ",P_leveranse!BM25)</f>
        <v>18297.511999999999</v>
      </c>
      <c r="AF15" s="23">
        <f>IF(P_leveranse!BN25=0," ",P_leveranse!BN25)</f>
        <v>18261.203000000001</v>
      </c>
    </row>
    <row r="16" spans="2:32" ht="14.1" customHeight="1" x14ac:dyDescent="0.2">
      <c r="B16" s="23" t="str">
        <f>IF(P_leveranse!AJ26=0," ",P_leveranse!AJ26)</f>
        <v>Leka</v>
      </c>
      <c r="C16" s="23">
        <f>IF(P_leveranse!AK26=0," ",P_leveranse!AK26)</f>
        <v>3392</v>
      </c>
      <c r="D16" s="23">
        <f>IF(P_leveranse!AL26=0," ",P_leveranse!AL26)</f>
        <v>3417</v>
      </c>
      <c r="E16" s="23">
        <f>IF(P_leveranse!AM26=0," ",P_leveranse!AM26)</f>
        <v>3493.4769999999999</v>
      </c>
      <c r="F16" s="23">
        <f>IF(P_leveranse!AN26=0," ",P_leveranse!AN26)</f>
        <v>3467.41</v>
      </c>
      <c r="G16" s="23">
        <f>IF(P_leveranse!AO26=0," ",P_leveranse!AO26)</f>
        <v>3459.3009999999999</v>
      </c>
      <c r="H16" s="23">
        <f>IF(P_leveranse!AP26=0," ",P_leveranse!AP26)</f>
        <v>3175.0320000000002</v>
      </c>
      <c r="I16" s="23">
        <f>IF(P_leveranse!AQ26=0," ",P_leveranse!AQ26)</f>
        <v>3097.5859999999998</v>
      </c>
      <c r="J16" s="23">
        <f>IF(P_leveranse!AR26=0," ",P_leveranse!AR26)</f>
        <v>3186.95</v>
      </c>
      <c r="K16" s="23">
        <f>IF(P_leveranse!AS26=0," ",P_leveranse!AS26)</f>
        <v>3385.2040000000002</v>
      </c>
      <c r="L16" s="23">
        <f>IF(P_leveranse!AT26=0," ",P_leveranse!AT26)</f>
        <v>3387</v>
      </c>
      <c r="M16" s="23">
        <f>IF(P_leveranse!AU26=0," ",P_leveranse!AU26)</f>
        <v>3230</v>
      </c>
      <c r="N16" s="23">
        <f>IF(P_leveranse!AV26=0," ",P_leveranse!AV26)</f>
        <v>3302</v>
      </c>
      <c r="O16" s="23">
        <f>IF(P_leveranse!AW26=0," ",P_leveranse!AW26)</f>
        <v>3485</v>
      </c>
      <c r="P16" s="23">
        <f>IF(P_leveranse!AX26=0," ",P_leveranse!AX26)</f>
        <v>3530</v>
      </c>
      <c r="Q16" s="23">
        <f>IF(P_leveranse!AY26=0," ",P_leveranse!AY26)</f>
        <v>3668</v>
      </c>
      <c r="R16" s="23">
        <f>IF(P_leveranse!AZ26=0," ",P_leveranse!AZ26)</f>
        <v>3613.616</v>
      </c>
      <c r="S16" s="23">
        <f>IF(P_leveranse!BA26=0," ",P_leveranse!BA26)</f>
        <v>3675.3339999999998</v>
      </c>
      <c r="T16" s="23">
        <f>IF(P_leveranse!BB26=0," ",P_leveranse!BB26)</f>
        <v>3916.66</v>
      </c>
      <c r="U16" s="23">
        <f>IF(P_leveranse!BC26=0," ",P_leveranse!BC26)</f>
        <v>3844.6</v>
      </c>
      <c r="V16" s="23">
        <f>IF(P_leveranse!BD26=0," ",P_leveranse!BD26)</f>
        <v>3780.2959999999998</v>
      </c>
      <c r="W16" s="23">
        <f>IF(P_leveranse!BE26=0," ",P_leveranse!BE26)</f>
        <v>3746.7240000000002</v>
      </c>
      <c r="X16" s="23">
        <f>IF(P_leveranse!BF26=0," ",P_leveranse!BF26)</f>
        <v>3453.7489999999998</v>
      </c>
      <c r="Y16" s="23">
        <f>IF(P_leveranse!BG26=0," ",P_leveranse!BG26)</f>
        <v>3133.3150000000001</v>
      </c>
      <c r="Z16" s="23">
        <f>IF(P_leveranse!BH26=0," ",P_leveranse!BH26)</f>
        <v>3279.6570000000002</v>
      </c>
      <c r="AA16" s="23">
        <f>IF(P_leveranse!BI26=0," ",P_leveranse!BI26)</f>
        <v>2884.6759999999999</v>
      </c>
      <c r="AB16" s="23">
        <f>IF(P_leveranse!BJ26=0," ",P_leveranse!BJ26)</f>
        <v>2611.8240000000001</v>
      </c>
      <c r="AC16" s="23">
        <f>IF(P_leveranse!BK26=0," ",P_leveranse!BK26)</f>
        <v>2473.0149999999999</v>
      </c>
      <c r="AD16" s="23">
        <f>IF(P_leveranse!BL26=0," ",P_leveranse!BL26)</f>
        <v>2412.578</v>
      </c>
      <c r="AE16" s="23">
        <f>IF(P_leveranse!BM26=0," ",P_leveranse!BM26)</f>
        <v>2276.973</v>
      </c>
      <c r="AF16" s="23">
        <f>IF(P_leveranse!BN26=0," ",P_leveranse!BN26)</f>
        <v>2559.0070000000001</v>
      </c>
    </row>
    <row r="17" spans="2:32" ht="14.1" customHeight="1" x14ac:dyDescent="0.2">
      <c r="B17" s="23" t="str">
        <f>IF(P_leveranse!AJ27=0," ",P_leveranse!AJ27)</f>
        <v>Levanger</v>
      </c>
      <c r="C17" s="23">
        <f>IF(P_leveranse!AK27=0," ",P_leveranse!AK27)</f>
        <v>22409</v>
      </c>
      <c r="D17" s="23">
        <f>IF(P_leveranse!AL27=0," ",P_leveranse!AL27)</f>
        <v>22502</v>
      </c>
      <c r="E17" s="23">
        <f>IF(P_leveranse!AM27=0," ",P_leveranse!AM27)</f>
        <v>22723.046999999999</v>
      </c>
      <c r="F17" s="23">
        <f>IF(P_leveranse!AN27=0," ",P_leveranse!AN27)</f>
        <v>22892.685000000001</v>
      </c>
      <c r="G17" s="23">
        <f>IF(P_leveranse!AO27=0," ",P_leveranse!AO27)</f>
        <v>22834.182000000001</v>
      </c>
      <c r="H17" s="23">
        <f>IF(P_leveranse!AP27=0," ",P_leveranse!AP27)</f>
        <v>21686.887999999999</v>
      </c>
      <c r="I17" s="23">
        <f>IF(P_leveranse!AQ27=0," ",P_leveranse!AQ27)</f>
        <v>21139.303</v>
      </c>
      <c r="J17" s="23">
        <f>IF(P_leveranse!AR27=0," ",P_leveranse!AR27)</f>
        <v>21981.388999999999</v>
      </c>
      <c r="K17" s="23">
        <f>IF(P_leveranse!AS27=0," ",P_leveranse!AS27)</f>
        <v>21848.625</v>
      </c>
      <c r="L17" s="23">
        <f>IF(P_leveranse!AT27=0," ",P_leveranse!AT27)</f>
        <v>21915</v>
      </c>
      <c r="M17" s="23">
        <f>IF(P_leveranse!AU27=0," ",P_leveranse!AU27)</f>
        <v>22043</v>
      </c>
      <c r="N17" s="23">
        <f>IF(P_leveranse!AV27=0," ",P_leveranse!AV27)</f>
        <v>22221</v>
      </c>
      <c r="O17" s="23">
        <f>IF(P_leveranse!AW27=0," ",P_leveranse!AW27)</f>
        <v>23676</v>
      </c>
      <c r="P17" s="23">
        <f>IF(P_leveranse!AX27=0," ",P_leveranse!AX27)</f>
        <v>23820</v>
      </c>
      <c r="Q17" s="23">
        <f>IF(P_leveranse!AY27=0," ",P_leveranse!AY27)</f>
        <v>22862</v>
      </c>
      <c r="R17" s="23">
        <f>IF(P_leveranse!AZ27=0," ",P_leveranse!AZ27)</f>
        <v>23259.714</v>
      </c>
      <c r="S17" s="23">
        <f>IF(P_leveranse!BA27=0," ",P_leveranse!BA27)</f>
        <v>23653.679</v>
      </c>
      <c r="T17" s="23">
        <f>IF(P_leveranse!BB27=0," ",P_leveranse!BB27)</f>
        <v>24675.584999999999</v>
      </c>
      <c r="U17" s="23">
        <f>IF(P_leveranse!BC27=0," ",P_leveranse!BC27)</f>
        <v>24718.043000000001</v>
      </c>
      <c r="V17" s="23">
        <f>IF(P_leveranse!BD27=0," ",P_leveranse!BD27)</f>
        <v>24759.148000000001</v>
      </c>
      <c r="W17" s="23">
        <f>IF(P_leveranse!BE27=0," ",P_leveranse!BE27)</f>
        <v>24742.710999999999</v>
      </c>
      <c r="X17" s="23">
        <f>IF(P_leveranse!BF27=0," ",P_leveranse!BF27)</f>
        <v>24167.937999999998</v>
      </c>
      <c r="Y17" s="23">
        <f>IF(P_leveranse!BG27=0," ",P_leveranse!BG27)</f>
        <v>23770.491999999998</v>
      </c>
      <c r="Z17" s="23">
        <f>IF(P_leveranse!BH27=0," ",P_leveranse!BH27)</f>
        <v>24460.425999999999</v>
      </c>
      <c r="AA17" s="23">
        <f>IF(P_leveranse!BI27=0," ",P_leveranse!BI27)</f>
        <v>24418.646000000001</v>
      </c>
      <c r="AB17" s="23">
        <f>IF(P_leveranse!BJ27=0," ",P_leveranse!BJ27)</f>
        <v>24282.395</v>
      </c>
      <c r="AC17" s="23">
        <f>IF(P_leveranse!BK27=0," ",P_leveranse!BK27)</f>
        <v>24702.777999999998</v>
      </c>
      <c r="AD17" s="23">
        <f>IF(P_leveranse!BL27=0," ",P_leveranse!BL27)</f>
        <v>23135.078000000001</v>
      </c>
      <c r="AE17" s="23">
        <f>IF(P_leveranse!BM27=0," ",P_leveranse!BM27)</f>
        <v>21656.812000000002</v>
      </c>
      <c r="AF17" s="23">
        <f>IF(P_leveranse!BN27=0," ",P_leveranse!BN27)</f>
        <v>22735.81</v>
      </c>
    </row>
    <row r="18" spans="2:32" ht="14.1" customHeight="1" x14ac:dyDescent="0.2">
      <c r="B18" s="23" t="str">
        <f>IF(P_leveranse!AJ28=0," ",P_leveranse!AJ28)</f>
        <v>Lierne</v>
      </c>
      <c r="C18" s="23">
        <f>IF(P_leveranse!AK28=0," ",P_leveranse!AK28)</f>
        <v>3415</v>
      </c>
      <c r="D18" s="23">
        <f>IF(P_leveranse!AL28=0," ",P_leveranse!AL28)</f>
        <v>3626</v>
      </c>
      <c r="E18" s="23">
        <f>IF(P_leveranse!AM28=0," ",P_leveranse!AM28)</f>
        <v>3766.4209999999998</v>
      </c>
      <c r="F18" s="23">
        <f>IF(P_leveranse!AN28=0," ",P_leveranse!AN28)</f>
        <v>3644.4059999999999</v>
      </c>
      <c r="G18" s="23">
        <f>IF(P_leveranse!AO28=0," ",P_leveranse!AO28)</f>
        <v>3768.0079999999998</v>
      </c>
      <c r="H18" s="23">
        <f>IF(P_leveranse!AP28=0," ",P_leveranse!AP28)</f>
        <v>3798.328</v>
      </c>
      <c r="I18" s="23">
        <f>IF(P_leveranse!AQ28=0," ",P_leveranse!AQ28)</f>
        <v>3827.38</v>
      </c>
      <c r="J18" s="23">
        <f>IF(P_leveranse!AR28=0," ",P_leveranse!AR28)</f>
        <v>3832.8490000000002</v>
      </c>
      <c r="K18" s="23">
        <f>IF(P_leveranse!AS28=0," ",P_leveranse!AS28)</f>
        <v>4078.1950000000002</v>
      </c>
      <c r="L18" s="23">
        <f>IF(P_leveranse!AT28=0," ",P_leveranse!AT28)</f>
        <v>3922</v>
      </c>
      <c r="M18" s="23">
        <f>IF(P_leveranse!AU28=0," ",P_leveranse!AU28)</f>
        <v>4036</v>
      </c>
      <c r="N18" s="23">
        <f>IF(P_leveranse!AV28=0," ",P_leveranse!AV28)</f>
        <v>3984</v>
      </c>
      <c r="O18" s="23">
        <f>IF(P_leveranse!AW28=0," ",P_leveranse!AW28)</f>
        <v>4138</v>
      </c>
      <c r="P18" s="23">
        <f>IF(P_leveranse!AX28=0," ",P_leveranse!AX28)</f>
        <v>4260</v>
      </c>
      <c r="Q18" s="23">
        <f>IF(P_leveranse!AY28=0," ",P_leveranse!AY28)</f>
        <v>4049</v>
      </c>
      <c r="R18" s="23">
        <f>IF(P_leveranse!AZ28=0," ",P_leveranse!AZ28)</f>
        <v>4077.9560000000001</v>
      </c>
      <c r="S18" s="23">
        <f>IF(P_leveranse!BA28=0," ",P_leveranse!BA28)</f>
        <v>3481.0369999999998</v>
      </c>
      <c r="T18" s="23">
        <f>IF(P_leveranse!BB28=0," ",P_leveranse!BB28)</f>
        <v>3264.1010000000001</v>
      </c>
      <c r="U18" s="23">
        <f>IF(P_leveranse!BC28=0," ",P_leveranse!BC28)</f>
        <v>3326.489</v>
      </c>
      <c r="V18" s="23">
        <f>IF(P_leveranse!BD28=0," ",P_leveranse!BD28)</f>
        <v>3099.8130000000001</v>
      </c>
      <c r="W18" s="23">
        <f>IF(P_leveranse!BE28=0," ",P_leveranse!BE28)</f>
        <v>3542.3589999999999</v>
      </c>
      <c r="X18" s="23">
        <f>IF(P_leveranse!BF28=0," ",P_leveranse!BF28)</f>
        <v>3788.739</v>
      </c>
      <c r="Y18" s="23">
        <f>IF(P_leveranse!BG28=0," ",P_leveranse!BG28)</f>
        <v>3909.7530000000002</v>
      </c>
      <c r="Z18" s="23">
        <f>IF(P_leveranse!BH28=0," ",P_leveranse!BH28)</f>
        <v>3922.2640000000001</v>
      </c>
      <c r="AA18" s="23">
        <f>IF(P_leveranse!BI28=0," ",P_leveranse!BI28)</f>
        <v>3819.4960000000001</v>
      </c>
      <c r="AB18" s="23">
        <f>IF(P_leveranse!BJ28=0," ",P_leveranse!BJ28)</f>
        <v>3773.4670000000001</v>
      </c>
      <c r="AC18" s="23">
        <f>IF(P_leveranse!BK28=0," ",P_leveranse!BK28)</f>
        <v>3495.5770000000002</v>
      </c>
      <c r="AD18" s="23">
        <f>IF(P_leveranse!BL28=0," ",P_leveranse!BL28)</f>
        <v>3207.1909999999998</v>
      </c>
      <c r="AE18" s="23">
        <f>IF(P_leveranse!BM28=0," ",P_leveranse!BM28)</f>
        <v>3229.3629999999998</v>
      </c>
      <c r="AF18" s="23">
        <f>IF(P_leveranse!BN28=0," ",P_leveranse!BN28)</f>
        <v>3371.4679999999998</v>
      </c>
    </row>
    <row r="19" spans="2:32" ht="14.1" customHeight="1" x14ac:dyDescent="0.2">
      <c r="B19" s="23" t="str">
        <f>IF(P_leveranse!AJ29=0," ",P_leveranse!AJ29)</f>
        <v>Malvik</v>
      </c>
      <c r="C19" s="23">
        <f>IF(P_leveranse!AK29=0," ",P_leveranse!AK29)</f>
        <v>2068</v>
      </c>
      <c r="D19" s="23">
        <f>IF(P_leveranse!AL29=0," ",P_leveranse!AL29)</f>
        <v>2040</v>
      </c>
      <c r="E19" s="23">
        <f>IF(P_leveranse!AM29=0," ",P_leveranse!AM29)</f>
        <v>1971.259</v>
      </c>
      <c r="F19" s="23">
        <f>IF(P_leveranse!AN29=0," ",P_leveranse!AN29)</f>
        <v>1966.4970000000001</v>
      </c>
      <c r="G19" s="23">
        <f>IF(P_leveranse!AO29=0," ",P_leveranse!AO29)</f>
        <v>1857.9259999999999</v>
      </c>
      <c r="H19" s="23">
        <f>IF(P_leveranse!AP29=0," ",P_leveranse!AP29)</f>
        <v>1603.3810000000001</v>
      </c>
      <c r="I19" s="23">
        <f>IF(P_leveranse!AQ29=0," ",P_leveranse!AQ29)</f>
        <v>1590.3689999999999</v>
      </c>
      <c r="J19" s="23">
        <f>IF(P_leveranse!AR29=0," ",P_leveranse!AR29)</f>
        <v>1679.1510000000001</v>
      </c>
      <c r="K19" s="23">
        <f>IF(P_leveranse!AS29=0," ",P_leveranse!AS29)</f>
        <v>1618.9860000000001</v>
      </c>
      <c r="L19" s="23">
        <f>IF(P_leveranse!AT29=0," ",P_leveranse!AT29)</f>
        <v>1694</v>
      </c>
      <c r="M19" s="23">
        <f>IF(P_leveranse!AU29=0," ",P_leveranse!AU29)</f>
        <v>1717</v>
      </c>
      <c r="N19" s="23">
        <f>IF(P_leveranse!AV29=0," ",P_leveranse!AV29)</f>
        <v>1729</v>
      </c>
      <c r="O19" s="23">
        <f>IF(P_leveranse!AW29=0," ",P_leveranse!AW29)</f>
        <v>1898</v>
      </c>
      <c r="P19" s="23">
        <f>IF(P_leveranse!AX29=0," ",P_leveranse!AX29)</f>
        <v>1735</v>
      </c>
      <c r="Q19" s="23">
        <f>IF(P_leveranse!AY29=0," ",P_leveranse!AY29)</f>
        <v>1577</v>
      </c>
      <c r="R19" s="23">
        <f>IF(P_leveranse!AZ29=0," ",P_leveranse!AZ29)</f>
        <v>1594.095</v>
      </c>
      <c r="S19" s="23">
        <f>IF(P_leveranse!BA29=0," ",P_leveranse!BA29)</f>
        <v>1575.9349999999999</v>
      </c>
      <c r="T19" s="23">
        <f>IF(P_leveranse!BB29=0," ",P_leveranse!BB29)</f>
        <v>1764.5820000000001</v>
      </c>
      <c r="U19" s="23">
        <f>IF(P_leveranse!BC29=0," ",P_leveranse!BC29)</f>
        <v>1776.3920000000001</v>
      </c>
      <c r="V19" s="23">
        <f>IF(P_leveranse!BD29=0," ",P_leveranse!BD29)</f>
        <v>1755.556</v>
      </c>
      <c r="W19" s="23">
        <f>IF(P_leveranse!BE29=0," ",P_leveranse!BE29)</f>
        <v>1875.3679999999999</v>
      </c>
      <c r="X19" s="23">
        <f>IF(P_leveranse!BF29=0," ",P_leveranse!BF29)</f>
        <v>1924.3589999999999</v>
      </c>
      <c r="Y19" s="23">
        <f>IF(P_leveranse!BG29=0," ",P_leveranse!BG29)</f>
        <v>2030.2639999999999</v>
      </c>
      <c r="Z19" s="23">
        <f>IF(P_leveranse!BH29=0," ",P_leveranse!BH29)</f>
        <v>2065.7919999999999</v>
      </c>
      <c r="AA19" s="23">
        <f>IF(P_leveranse!BI29=0," ",P_leveranse!BI29)</f>
        <v>2227.0479999999998</v>
      </c>
      <c r="AB19" s="23">
        <f>IF(P_leveranse!BJ29=0," ",P_leveranse!BJ29)</f>
        <v>2372.5070000000001</v>
      </c>
      <c r="AC19" s="23">
        <f>IF(P_leveranse!BK29=0," ",P_leveranse!BK29)</f>
        <v>2475.431</v>
      </c>
      <c r="AD19" s="23">
        <f>IF(P_leveranse!BL29=0," ",P_leveranse!BL29)</f>
        <v>2343.3829999999998</v>
      </c>
      <c r="AE19" s="23">
        <f>IF(P_leveranse!BM29=0," ",P_leveranse!BM29)</f>
        <v>2431.538</v>
      </c>
      <c r="AF19" s="23">
        <f>IF(P_leveranse!BN29=0," ",P_leveranse!BN29)</f>
        <v>2473.3130000000001</v>
      </c>
    </row>
    <row r="20" spans="2:32" ht="14.1" customHeight="1" x14ac:dyDescent="0.2">
      <c r="B20" s="23" t="str">
        <f>IF(P_leveranse!AJ30=0," ",P_leveranse!AJ30)</f>
        <v>Melhus</v>
      </c>
      <c r="C20" s="23">
        <f>IF(P_leveranse!AK30=0," ",P_leveranse!AK30)</f>
        <v>8486</v>
      </c>
      <c r="D20" s="23">
        <f>IF(P_leveranse!AL30=0," ",P_leveranse!AL30)</f>
        <v>8228</v>
      </c>
      <c r="E20" s="23">
        <f>IF(P_leveranse!AM30=0," ",P_leveranse!AM30)</f>
        <v>8147.7579999999998</v>
      </c>
      <c r="F20" s="23">
        <f>IF(P_leveranse!AN30=0," ",P_leveranse!AN30)</f>
        <v>8054.0559999999996</v>
      </c>
      <c r="G20" s="23">
        <f>IF(P_leveranse!AO30=0," ",P_leveranse!AO30)</f>
        <v>8079.0280000000002</v>
      </c>
      <c r="H20" s="23">
        <f>IF(P_leveranse!AP30=0," ",P_leveranse!AP30)</f>
        <v>7477.48</v>
      </c>
      <c r="I20" s="23">
        <f>IF(P_leveranse!AQ30=0," ",P_leveranse!AQ30)</f>
        <v>7100.5569999999998</v>
      </c>
      <c r="J20" s="23">
        <f>IF(P_leveranse!AR30=0," ",P_leveranse!AR30)</f>
        <v>7122.4070000000002</v>
      </c>
      <c r="K20" s="23">
        <f>IF(P_leveranse!AS30=0," ",P_leveranse!AS30)</f>
        <v>7287.5389999999998</v>
      </c>
      <c r="L20" s="23">
        <f>IF(P_leveranse!AT30=0," ",P_leveranse!AT30)</f>
        <v>7043</v>
      </c>
      <c r="M20" s="23">
        <f>IF(P_leveranse!AU30=0," ",P_leveranse!AU30)</f>
        <v>7087</v>
      </c>
      <c r="N20" s="23">
        <f>IF(P_leveranse!AV30=0," ",P_leveranse!AV30)</f>
        <v>7260</v>
      </c>
      <c r="O20" s="23">
        <f>IF(P_leveranse!AW30=0," ",P_leveranse!AW30)</f>
        <v>7502</v>
      </c>
      <c r="P20" s="23">
        <f>IF(P_leveranse!AX30=0," ",P_leveranse!AX30)</f>
        <v>7458</v>
      </c>
      <c r="Q20" s="23">
        <f>IF(P_leveranse!AY30=0," ",P_leveranse!AY30)</f>
        <v>7358</v>
      </c>
      <c r="R20" s="23">
        <f>IF(P_leveranse!AZ30=0," ",P_leveranse!AZ30)</f>
        <v>7106.2129999999997</v>
      </c>
      <c r="S20" s="23">
        <f>IF(P_leveranse!BA30=0," ",P_leveranse!BA30)</f>
        <v>7219.3860000000004</v>
      </c>
      <c r="T20" s="23">
        <f>IF(P_leveranse!BB30=0," ",P_leveranse!BB30)</f>
        <v>7357.3869999999997</v>
      </c>
      <c r="U20" s="23">
        <f>IF(P_leveranse!BC30=0," ",P_leveranse!BC30)</f>
        <v>7394.1180000000004</v>
      </c>
      <c r="V20" s="23">
        <f>IF(P_leveranse!BD30=0," ",P_leveranse!BD30)</f>
        <v>7330.049</v>
      </c>
      <c r="W20" s="23">
        <f>IF(P_leveranse!BE30=0," ",P_leveranse!BE30)</f>
        <v>7663.4470000000001</v>
      </c>
      <c r="X20" s="23">
        <f>IF(P_leveranse!BF30=0," ",P_leveranse!BF30)</f>
        <v>7927.9</v>
      </c>
      <c r="Y20" s="23">
        <f>IF(P_leveranse!BG30=0," ",P_leveranse!BG30)</f>
        <v>7924.4570000000003</v>
      </c>
      <c r="Z20" s="23">
        <f>IF(P_leveranse!BH30=0," ",P_leveranse!BH30)</f>
        <v>8112.9589999999998</v>
      </c>
      <c r="AA20" s="23">
        <f>IF(P_leveranse!BI30=0," ",P_leveranse!BI30)</f>
        <v>8923.9459999999999</v>
      </c>
      <c r="AB20" s="23">
        <f>IF(P_leveranse!BJ30=0," ",P_leveranse!BJ30)</f>
        <v>9340.875</v>
      </c>
      <c r="AC20" s="23">
        <f>IF(P_leveranse!BK30=0," ",P_leveranse!BK30)</f>
        <v>8900.9619999999995</v>
      </c>
      <c r="AD20" s="23">
        <f>IF(P_leveranse!BL30=0," ",P_leveranse!BL30)</f>
        <v>8346.6830000000009</v>
      </c>
      <c r="AE20" s="23">
        <f>IF(P_leveranse!BM30=0," ",P_leveranse!BM30)</f>
        <v>7119.598</v>
      </c>
      <c r="AF20" s="23">
        <f>IF(P_leveranse!BN30=0," ",P_leveranse!BN30)</f>
        <v>6902.13</v>
      </c>
    </row>
    <row r="21" spans="2:32" ht="14.1" customHeight="1" x14ac:dyDescent="0.2">
      <c r="B21" s="23" t="str">
        <f>IF(P_leveranse!AJ31=0," ",P_leveranse!AJ31)</f>
        <v>Meråker</v>
      </c>
      <c r="C21" s="23">
        <f>IF(P_leveranse!AK31=0," ",P_leveranse!AK31)</f>
        <v>1234</v>
      </c>
      <c r="D21" s="23">
        <f>IF(P_leveranse!AL31=0," ",P_leveranse!AL31)</f>
        <v>1249</v>
      </c>
      <c r="E21" s="23">
        <f>IF(P_leveranse!AM31=0," ",P_leveranse!AM31)</f>
        <v>1277.374</v>
      </c>
      <c r="F21" s="23">
        <f>IF(P_leveranse!AN31=0," ",P_leveranse!AN31)</f>
        <v>1297.203</v>
      </c>
      <c r="G21" s="23">
        <f>IF(P_leveranse!AO31=0," ",P_leveranse!AO31)</f>
        <v>1199.2919999999999</v>
      </c>
      <c r="H21" s="23">
        <f>IF(P_leveranse!AP31=0," ",P_leveranse!AP31)</f>
        <v>1092.134</v>
      </c>
      <c r="I21" s="23">
        <f>IF(P_leveranse!AQ31=0," ",P_leveranse!AQ31)</f>
        <v>1081.627</v>
      </c>
      <c r="J21" s="23">
        <f>IF(P_leveranse!AR31=0," ",P_leveranse!AR31)</f>
        <v>1101.076</v>
      </c>
      <c r="K21" s="23">
        <f>IF(P_leveranse!AS31=0," ",P_leveranse!AS31)</f>
        <v>1098.8340000000001</v>
      </c>
      <c r="L21" s="23">
        <f>IF(P_leveranse!AT31=0," ",P_leveranse!AT31)</f>
        <v>1108</v>
      </c>
      <c r="M21" s="23">
        <f>IF(P_leveranse!AU31=0," ",P_leveranse!AU31)</f>
        <v>1070</v>
      </c>
      <c r="N21" s="23">
        <f>IF(P_leveranse!AV31=0," ",P_leveranse!AV31)</f>
        <v>911</v>
      </c>
      <c r="O21" s="23">
        <f>IF(P_leveranse!AW31=0," ",P_leveranse!AW31)</f>
        <v>895</v>
      </c>
      <c r="P21" s="23">
        <f>IF(P_leveranse!AX31=0," ",P_leveranse!AX31)</f>
        <v>740</v>
      </c>
      <c r="Q21" s="23">
        <f>IF(P_leveranse!AY31=0," ",P_leveranse!AY31)</f>
        <v>673</v>
      </c>
      <c r="R21" s="23">
        <f>IF(P_leveranse!AZ31=0," ",P_leveranse!AZ31)</f>
        <v>673.02499999999998</v>
      </c>
      <c r="S21" s="23">
        <f>IF(P_leveranse!BA31=0," ",P_leveranse!BA31)</f>
        <v>620.78399999999999</v>
      </c>
      <c r="T21" s="23">
        <f>IF(P_leveranse!BB31=0," ",P_leveranse!BB31)</f>
        <v>667.32399999999996</v>
      </c>
      <c r="U21" s="23">
        <f>IF(P_leveranse!BC31=0," ",P_leveranse!BC31)</f>
        <v>623.11</v>
      </c>
      <c r="V21" s="23">
        <f>IF(P_leveranse!BD31=0," ",P_leveranse!BD31)</f>
        <v>570.30799999999999</v>
      </c>
      <c r="W21" s="23">
        <f>IF(P_leveranse!BE31=0," ",P_leveranse!BE31)</f>
        <v>619.10900000000004</v>
      </c>
      <c r="X21" s="23">
        <f>IF(P_leveranse!BF31=0," ",P_leveranse!BF31)</f>
        <v>605.46199999999999</v>
      </c>
      <c r="Y21" s="23">
        <f>IF(P_leveranse!BG31=0," ",P_leveranse!BG31)</f>
        <v>653.923</v>
      </c>
      <c r="Z21" s="23">
        <f>IF(P_leveranse!BH31=0," ",P_leveranse!BH31)</f>
        <v>656.49300000000005</v>
      </c>
      <c r="AA21" s="23">
        <f>IF(P_leveranse!BI31=0," ",P_leveranse!BI31)</f>
        <v>588.73599999999999</v>
      </c>
      <c r="AB21" s="23">
        <f>IF(P_leveranse!BJ31=0," ",P_leveranse!BJ31)</f>
        <v>530.19500000000005</v>
      </c>
      <c r="AC21" s="23">
        <f>IF(P_leveranse!BK31=0," ",P_leveranse!BK31)</f>
        <v>281.24299999999999</v>
      </c>
      <c r="AD21" s="23">
        <f>IF(P_leveranse!BL31=0," ",P_leveranse!BL31)</f>
        <v>274.86200000000002</v>
      </c>
      <c r="AE21" s="23">
        <f>IF(P_leveranse!BM31=0," ",P_leveranse!BM31)</f>
        <v>288.14100000000002</v>
      </c>
      <c r="AF21" s="23">
        <f>IF(P_leveranse!BN31=0," ",P_leveranse!BN31)</f>
        <v>332.89400000000001</v>
      </c>
    </row>
    <row r="22" spans="2:32" ht="14.1" customHeight="1" x14ac:dyDescent="0.2">
      <c r="B22" s="23" t="str">
        <f>IF(P_leveranse!AJ32=0," ",P_leveranse!AJ32)</f>
        <v>Midtre Gauldal</v>
      </c>
      <c r="C22" s="23">
        <f>IF(P_leveranse!AK32=0," ",P_leveranse!AK32)</f>
        <v>13671</v>
      </c>
      <c r="D22" s="23">
        <f>IF(P_leveranse!AL32=0," ",P_leveranse!AL32)</f>
        <v>13309</v>
      </c>
      <c r="E22" s="23">
        <f>IF(P_leveranse!AM32=0," ",P_leveranse!AM32)</f>
        <v>13263.683999999999</v>
      </c>
      <c r="F22" s="23">
        <f>IF(P_leveranse!AN32=0," ",P_leveranse!AN32)</f>
        <v>13234.438</v>
      </c>
      <c r="G22" s="23">
        <f>IF(P_leveranse!AO32=0," ",P_leveranse!AO32)</f>
        <v>12910.968000000001</v>
      </c>
      <c r="H22" s="23">
        <f>IF(P_leveranse!AP32=0," ",P_leveranse!AP32)</f>
        <v>12480.918</v>
      </c>
      <c r="I22" s="23">
        <f>IF(P_leveranse!AQ32=0," ",P_leveranse!AQ32)</f>
        <v>12152.121999999999</v>
      </c>
      <c r="J22" s="23">
        <f>IF(P_leveranse!AR32=0," ",P_leveranse!AR32)</f>
        <v>12154.929</v>
      </c>
      <c r="K22" s="23">
        <f>IF(P_leveranse!AS32=0," ",P_leveranse!AS32)</f>
        <v>12330.554</v>
      </c>
      <c r="L22" s="23">
        <f>IF(P_leveranse!AT32=0," ",P_leveranse!AT32)</f>
        <v>12437</v>
      </c>
      <c r="M22" s="23">
        <f>IF(P_leveranse!AU32=0," ",P_leveranse!AU32)</f>
        <v>12265</v>
      </c>
      <c r="N22" s="23">
        <f>IF(P_leveranse!AV32=0," ",P_leveranse!AV32)</f>
        <v>11973</v>
      </c>
      <c r="O22" s="23">
        <f>IF(P_leveranse!AW32=0," ",P_leveranse!AW32)</f>
        <v>12835</v>
      </c>
      <c r="P22" s="23">
        <f>IF(P_leveranse!AX32=0," ",P_leveranse!AX32)</f>
        <v>12906</v>
      </c>
      <c r="Q22" s="23">
        <f>IF(P_leveranse!AY32=0," ",P_leveranse!AY32)</f>
        <v>12459</v>
      </c>
      <c r="R22" s="23">
        <f>IF(P_leveranse!AZ32=0," ",P_leveranse!AZ32)</f>
        <v>12586.450999999999</v>
      </c>
      <c r="S22" s="23">
        <f>IF(P_leveranse!BA32=0," ",P_leveranse!BA32)</f>
        <v>12492.342000000001</v>
      </c>
      <c r="T22" s="23">
        <f>IF(P_leveranse!BB32=0," ",P_leveranse!BB32)</f>
        <v>12857.898999999999</v>
      </c>
      <c r="U22" s="23">
        <f>IF(P_leveranse!BC32=0," ",P_leveranse!BC32)</f>
        <v>12964.058999999999</v>
      </c>
      <c r="V22" s="23">
        <f>IF(P_leveranse!BD32=0," ",P_leveranse!BD32)</f>
        <v>12956.66</v>
      </c>
      <c r="W22" s="23">
        <f>IF(P_leveranse!BE32=0," ",P_leveranse!BE32)</f>
        <v>13167.548000000001</v>
      </c>
      <c r="X22" s="23">
        <f>IF(P_leveranse!BF32=0," ",P_leveranse!BF32)</f>
        <v>12683.833000000001</v>
      </c>
      <c r="Y22" s="23">
        <f>IF(P_leveranse!BG32=0," ",P_leveranse!BG32)</f>
        <v>13133.665000000001</v>
      </c>
      <c r="Z22" s="23">
        <f>IF(P_leveranse!BH32=0," ",P_leveranse!BH32)</f>
        <v>12820.121999999999</v>
      </c>
      <c r="AA22" s="23">
        <f>IF(P_leveranse!BI32=0," ",P_leveranse!BI32)</f>
        <v>11866.103999999999</v>
      </c>
      <c r="AB22" s="23">
        <f>IF(P_leveranse!BJ32=0," ",P_leveranse!BJ32)</f>
        <v>11617.143</v>
      </c>
      <c r="AC22" s="23">
        <f>IF(P_leveranse!BK32=0," ",P_leveranse!BK32)</f>
        <v>11890.357</v>
      </c>
      <c r="AD22" s="23">
        <f>IF(P_leveranse!BL32=0," ",P_leveranse!BL32)</f>
        <v>11634.973</v>
      </c>
      <c r="AE22" s="23">
        <f>IF(P_leveranse!BM32=0," ",P_leveranse!BM32)</f>
        <v>11008.686</v>
      </c>
      <c r="AF22" s="23">
        <f>IF(P_leveranse!BN32=0," ",P_leveranse!BN32)</f>
        <v>11037.285</v>
      </c>
    </row>
    <row r="23" spans="2:32" ht="14.1" customHeight="1" x14ac:dyDescent="0.2">
      <c r="B23" s="23" t="str">
        <f>IF(P_leveranse!AJ33=0," ",P_leveranse!AJ33)</f>
        <v>Namskogan</v>
      </c>
      <c r="C23" s="23">
        <f>IF(P_leveranse!AK33=0," ",P_leveranse!AK33)</f>
        <v>1658</v>
      </c>
      <c r="D23" s="23">
        <f>IF(P_leveranse!AL33=0," ",P_leveranse!AL33)</f>
        <v>1626</v>
      </c>
      <c r="E23" s="23">
        <f>IF(P_leveranse!AM33=0," ",P_leveranse!AM33)</f>
        <v>1616.143</v>
      </c>
      <c r="F23" s="23">
        <f>IF(P_leveranse!AN33=0," ",P_leveranse!AN33)</f>
        <v>1573.191</v>
      </c>
      <c r="G23" s="23">
        <f>IF(P_leveranse!AO33=0," ",P_leveranse!AO33)</f>
        <v>1627.9690000000001</v>
      </c>
      <c r="H23" s="23">
        <f>IF(P_leveranse!AP33=0," ",P_leveranse!AP33)</f>
        <v>1516.8810000000001</v>
      </c>
      <c r="I23" s="23">
        <f>IF(P_leveranse!AQ33=0," ",P_leveranse!AQ33)</f>
        <v>1356.7570000000001</v>
      </c>
      <c r="J23" s="23">
        <f>IF(P_leveranse!AR33=0," ",P_leveranse!AR33)</f>
        <v>1343.569</v>
      </c>
      <c r="K23" s="23">
        <f>IF(P_leveranse!AS33=0," ",P_leveranse!AS33)</f>
        <v>1391.9570000000001</v>
      </c>
      <c r="L23" s="23">
        <f>IF(P_leveranse!AT33=0," ",P_leveranse!AT33)</f>
        <v>1400</v>
      </c>
      <c r="M23" s="23">
        <f>IF(P_leveranse!AU33=0," ",P_leveranse!AU33)</f>
        <v>1439</v>
      </c>
      <c r="N23" s="23">
        <f>IF(P_leveranse!AV33=0," ",P_leveranse!AV33)</f>
        <v>1446</v>
      </c>
      <c r="O23" s="23">
        <f>IF(P_leveranse!AW33=0," ",P_leveranse!AW33)</f>
        <v>1347</v>
      </c>
      <c r="P23" s="23">
        <f>IF(P_leveranse!AX33=0," ",P_leveranse!AX33)</f>
        <v>1334</v>
      </c>
      <c r="Q23" s="23">
        <f>IF(P_leveranse!AY33=0," ",P_leveranse!AY33)</f>
        <v>1339</v>
      </c>
      <c r="R23" s="23">
        <f>IF(P_leveranse!AZ33=0," ",P_leveranse!AZ33)</f>
        <v>1371.44</v>
      </c>
      <c r="S23" s="23">
        <f>IF(P_leveranse!BA33=0," ",P_leveranse!BA33)</f>
        <v>1432.4559999999999</v>
      </c>
      <c r="T23" s="23">
        <f>IF(P_leveranse!BB33=0," ",P_leveranse!BB33)</f>
        <v>1446.0329999999999</v>
      </c>
      <c r="U23" s="23">
        <f>IF(P_leveranse!BC33=0," ",P_leveranse!BC33)</f>
        <v>1577.3620000000001</v>
      </c>
      <c r="V23" s="23">
        <f>IF(P_leveranse!BD33=0," ",P_leveranse!BD33)</f>
        <v>1585.44</v>
      </c>
      <c r="W23" s="23">
        <f>IF(P_leveranse!BE33=0," ",P_leveranse!BE33)</f>
        <v>1671.626</v>
      </c>
      <c r="X23" s="23">
        <f>IF(P_leveranse!BF33=0," ",P_leveranse!BF33)</f>
        <v>1797.222</v>
      </c>
      <c r="Y23" s="23">
        <f>IF(P_leveranse!BG33=0," ",P_leveranse!BG33)</f>
        <v>1793.2950000000001</v>
      </c>
      <c r="Z23" s="23">
        <f>IF(P_leveranse!BH33=0," ",P_leveranse!BH33)</f>
        <v>1729.116</v>
      </c>
      <c r="AA23" s="23">
        <f>IF(P_leveranse!BI33=0," ",P_leveranse!BI33)</f>
        <v>1890.6780000000001</v>
      </c>
      <c r="AB23" s="23">
        <f>IF(P_leveranse!BJ33=0," ",P_leveranse!BJ33)</f>
        <v>1950.8889999999999</v>
      </c>
      <c r="AC23" s="23">
        <f>IF(P_leveranse!BK33=0," ",P_leveranse!BK33)</f>
        <v>2053.6080000000002</v>
      </c>
      <c r="AD23" s="23">
        <f>IF(P_leveranse!BL33=0," ",P_leveranse!BL33)</f>
        <v>1885.7429999999999</v>
      </c>
      <c r="AE23" s="23">
        <f>IF(P_leveranse!BM33=0," ",P_leveranse!BM33)</f>
        <v>1862.09</v>
      </c>
      <c r="AF23" s="23">
        <f>IF(P_leveranse!BN33=0," ",P_leveranse!BN33)</f>
        <v>1884.423</v>
      </c>
    </row>
    <row r="24" spans="2:32" ht="14.1" customHeight="1" x14ac:dyDescent="0.2">
      <c r="B24" s="23" t="str">
        <f>IF(P_leveranse!AJ34=0," ",P_leveranse!AJ34)</f>
        <v>Namsos</v>
      </c>
      <c r="C24" s="23">
        <f>IF(P_leveranse!AK34=0," ",P_leveranse!AK34)</f>
        <v>18355</v>
      </c>
      <c r="D24" s="23">
        <f>IF(P_leveranse!AL34=0," ",P_leveranse!AL34)</f>
        <v>18158</v>
      </c>
      <c r="E24" s="23">
        <f>IF(P_leveranse!AM34=0," ",P_leveranse!AM34)</f>
        <v>18435.436999999998</v>
      </c>
      <c r="F24" s="23">
        <f>IF(P_leveranse!AN34=0," ",P_leveranse!AN34)</f>
        <v>18229.064000000002</v>
      </c>
      <c r="G24" s="23">
        <f>IF(P_leveranse!AO34=0," ",P_leveranse!AO34)</f>
        <v>17736.026000000002</v>
      </c>
      <c r="H24" s="23">
        <f>IF(P_leveranse!AP34=0," ",P_leveranse!AP34)</f>
        <v>16676.021000000001</v>
      </c>
      <c r="I24" s="23">
        <f>IF(P_leveranse!AQ34=0," ",P_leveranse!AQ34)</f>
        <v>16215.75</v>
      </c>
      <c r="J24" s="23">
        <f>IF(P_leveranse!AR34=0," ",P_leveranse!AR34)</f>
        <v>16314.929</v>
      </c>
      <c r="K24" s="23">
        <f>IF(P_leveranse!AS34=0," ",P_leveranse!AS34)</f>
        <v>16788.613000000001</v>
      </c>
      <c r="L24" s="23">
        <f>IF(P_leveranse!AT34=0," ",P_leveranse!AT34)</f>
        <v>16606</v>
      </c>
      <c r="M24" s="23">
        <f>IF(P_leveranse!AU34=0," ",P_leveranse!AU34)</f>
        <v>16560</v>
      </c>
      <c r="N24" s="23">
        <f>IF(P_leveranse!AV34=0," ",P_leveranse!AV34)</f>
        <v>16501</v>
      </c>
      <c r="O24" s="23">
        <f>IF(P_leveranse!AW34=0," ",P_leveranse!AW34)</f>
        <v>17421</v>
      </c>
      <c r="P24" s="23">
        <f>IF(P_leveranse!AX34=0," ",P_leveranse!AX34)</f>
        <v>17236</v>
      </c>
      <c r="Q24" s="23">
        <f>IF(P_leveranse!AY34=0," ",P_leveranse!AY34)</f>
        <v>17654</v>
      </c>
      <c r="R24" s="23">
        <f>IF(P_leveranse!AZ34=0," ",P_leveranse!AZ34)</f>
        <v>18059.806999999997</v>
      </c>
      <c r="S24" s="23">
        <f>IF(P_leveranse!BA34=0," ",P_leveranse!BA34)</f>
        <v>17548.925000000003</v>
      </c>
      <c r="T24" s="23">
        <f>IF(P_leveranse!BB34=0," ",P_leveranse!BB34)</f>
        <v>17933.217000000001</v>
      </c>
      <c r="U24" s="23">
        <f>IF(P_leveranse!BC34=0," ",P_leveranse!BC34)</f>
        <v>17960.827000000001</v>
      </c>
      <c r="V24" s="23">
        <f>IF(P_leveranse!BD34=0," ",P_leveranse!BD34)</f>
        <v>18280.037000000004</v>
      </c>
      <c r="W24" s="23">
        <f>IF(P_leveranse!BE34=0," ",P_leveranse!BE34)</f>
        <v>19267.064000000002</v>
      </c>
      <c r="X24" s="23">
        <f>IF(P_leveranse!BF34=0," ",P_leveranse!BF34)</f>
        <v>19113.955000000002</v>
      </c>
      <c r="Y24" s="23">
        <f>IF(P_leveranse!BG34=0," ",P_leveranse!BG34)</f>
        <v>18563.710999999999</v>
      </c>
      <c r="Z24" s="23">
        <f>IF(P_leveranse!BH34=0," ",P_leveranse!BH34)</f>
        <v>19103.689000000002</v>
      </c>
      <c r="AA24" s="23">
        <f>IF(P_leveranse!BI34=0," ",P_leveranse!BI34)</f>
        <v>19299.296000000002</v>
      </c>
      <c r="AB24" s="23">
        <f>IF(P_leveranse!BJ34=0," ",P_leveranse!BJ34)</f>
        <v>19500.185000000001</v>
      </c>
      <c r="AC24" s="23">
        <f>IF(P_leveranse!BK34=0," ",P_leveranse!BK34)</f>
        <v>19943.111000000001</v>
      </c>
      <c r="AD24" s="23">
        <f>IF(P_leveranse!BL34=0," ",P_leveranse!BL34)</f>
        <v>18837.664000000001</v>
      </c>
      <c r="AE24" s="23">
        <f>IF(P_leveranse!BM34=0," ",P_leveranse!BM34)</f>
        <v>17896.638999999999</v>
      </c>
      <c r="AF24" s="23">
        <f>IF(P_leveranse!BN34=0," ",P_leveranse!BN34)</f>
        <v>17296.165000000001</v>
      </c>
    </row>
    <row r="25" spans="2:32" ht="14.1" customHeight="1" x14ac:dyDescent="0.2">
      <c r="B25" s="23" t="str">
        <f>IF(P_leveranse!AJ35=0," ",P_leveranse!AJ35)</f>
        <v>Nærøysund</v>
      </c>
      <c r="C25" s="23">
        <f>IF(P_leveranse!AK35=0," ",P_leveranse!AK35)</f>
        <v>16564</v>
      </c>
      <c r="D25" s="23">
        <f>IF(P_leveranse!AL35=0," ",P_leveranse!AL35)</f>
        <v>16539</v>
      </c>
      <c r="E25" s="23">
        <f>IF(P_leveranse!AM35=0," ",P_leveranse!AM35)</f>
        <v>16887.010999999999</v>
      </c>
      <c r="F25" s="23">
        <f>IF(P_leveranse!AN35=0," ",P_leveranse!AN35)</f>
        <v>16948.062999999998</v>
      </c>
      <c r="G25" s="23">
        <f>IF(P_leveranse!AO35=0," ",P_leveranse!AO35)</f>
        <v>16309.86</v>
      </c>
      <c r="H25" s="23">
        <f>IF(P_leveranse!AP35=0," ",P_leveranse!AP35)</f>
        <v>15612.446</v>
      </c>
      <c r="I25" s="23">
        <f>IF(P_leveranse!AQ35=0," ",P_leveranse!AQ35)</f>
        <v>15280.421999999999</v>
      </c>
      <c r="J25" s="23">
        <f>IF(P_leveranse!AR35=0," ",P_leveranse!AR35)</f>
        <v>15514.687000000002</v>
      </c>
      <c r="K25" s="23">
        <f>IF(P_leveranse!AS35=0," ",P_leveranse!AS35)</f>
        <v>16046.971</v>
      </c>
      <c r="L25" s="23">
        <f>IF(P_leveranse!AT35=0," ",P_leveranse!AT35)</f>
        <v>15965</v>
      </c>
      <c r="M25" s="23">
        <f>IF(P_leveranse!AU35=0," ",P_leveranse!AU35)</f>
        <v>15953</v>
      </c>
      <c r="N25" s="23">
        <f>IF(P_leveranse!AV35=0," ",P_leveranse!AV35)</f>
        <v>16285</v>
      </c>
      <c r="O25" s="23">
        <f>IF(P_leveranse!AW35=0," ",P_leveranse!AW35)</f>
        <v>17504</v>
      </c>
      <c r="P25" s="23">
        <f>IF(P_leveranse!AX35=0," ",P_leveranse!AX35)</f>
        <v>17003</v>
      </c>
      <c r="Q25" s="23">
        <f>IF(P_leveranse!AY35=0," ",P_leveranse!AY35)</f>
        <v>17193</v>
      </c>
      <c r="R25" s="23">
        <f>IF(P_leveranse!AZ35=0," ",P_leveranse!AZ35)</f>
        <v>17710.257999999998</v>
      </c>
      <c r="S25" s="23">
        <f>IF(P_leveranse!BA35=0," ",P_leveranse!BA35)</f>
        <v>17412.375</v>
      </c>
      <c r="T25" s="23">
        <f>IF(P_leveranse!BB35=0," ",P_leveranse!BB35)</f>
        <v>18195.659</v>
      </c>
      <c r="U25" s="23">
        <f>IF(P_leveranse!BC35=0," ",P_leveranse!BC35)</f>
        <v>18408.723999999998</v>
      </c>
      <c r="V25" s="23">
        <f>IF(P_leveranse!BD35=0," ",P_leveranse!BD35)</f>
        <v>17972.186999999998</v>
      </c>
      <c r="W25" s="23">
        <f>IF(P_leveranse!BE35=0," ",P_leveranse!BE35)</f>
        <v>18651.099999999999</v>
      </c>
      <c r="X25" s="23">
        <f>IF(P_leveranse!BF35=0," ",P_leveranse!BF35)</f>
        <v>18558.819</v>
      </c>
      <c r="Y25" s="23">
        <f>IF(P_leveranse!BG35=0," ",P_leveranse!BG35)</f>
        <v>18405.050999999999</v>
      </c>
      <c r="Z25" s="23">
        <f>IF(P_leveranse!BH35=0," ",P_leveranse!BH35)</f>
        <v>18965.379999999997</v>
      </c>
      <c r="AA25" s="23">
        <f>IF(P_leveranse!BI35=0," ",P_leveranse!BI35)</f>
        <v>18378.775000000001</v>
      </c>
      <c r="AB25" s="23">
        <f>IF(P_leveranse!BJ35=0," ",P_leveranse!BJ35)</f>
        <v>18493.792000000001</v>
      </c>
      <c r="AC25" s="23">
        <f>IF(P_leveranse!BK35=0," ",P_leveranse!BK35)</f>
        <v>18142.583999999999</v>
      </c>
      <c r="AD25" s="23">
        <f>IF(P_leveranse!BL35=0," ",P_leveranse!BL35)</f>
        <v>16744.844000000001</v>
      </c>
      <c r="AE25" s="23">
        <f>IF(P_leveranse!BM35=0," ",P_leveranse!BM35)</f>
        <v>16441.042000000001</v>
      </c>
      <c r="AF25" s="23">
        <f>IF(P_leveranse!BN35=0," ",P_leveranse!BN35)</f>
        <v>16523.657999999999</v>
      </c>
    </row>
    <row r="26" spans="2:32" ht="14.1" customHeight="1" x14ac:dyDescent="0.2">
      <c r="B26" s="23" t="str">
        <f>IF(P_leveranse!AJ36=0," ",P_leveranse!AJ36)</f>
        <v>Oppdal</v>
      </c>
      <c r="C26" s="23">
        <f>IF(P_leveranse!AK36=0," ",P_leveranse!AK36)</f>
        <v>11578</v>
      </c>
      <c r="D26" s="23">
        <f>IF(P_leveranse!AL36=0," ",P_leveranse!AL36)</f>
        <v>11421</v>
      </c>
      <c r="E26" s="23">
        <f>IF(P_leveranse!AM36=0," ",P_leveranse!AM36)</f>
        <v>11373.52</v>
      </c>
      <c r="F26" s="23">
        <f>IF(P_leveranse!AN36=0," ",P_leveranse!AN36)</f>
        <v>11489.51</v>
      </c>
      <c r="G26" s="23">
        <f>IF(P_leveranse!AO36=0," ",P_leveranse!AO36)</f>
        <v>11370.225</v>
      </c>
      <c r="H26" s="23">
        <f>IF(P_leveranse!AP36=0," ",P_leveranse!AP36)</f>
        <v>11258.114</v>
      </c>
      <c r="I26" s="23">
        <f>IF(P_leveranse!AQ36=0," ",P_leveranse!AQ36)</f>
        <v>11085.163</v>
      </c>
      <c r="J26" s="23">
        <f>IF(P_leveranse!AR36=0," ",P_leveranse!AR36)</f>
        <v>11258.52</v>
      </c>
      <c r="K26" s="23">
        <f>IF(P_leveranse!AS36=0," ",P_leveranse!AS36)</f>
        <v>11418.422</v>
      </c>
      <c r="L26" s="23">
        <f>IF(P_leveranse!AT36=0," ",P_leveranse!AT36)</f>
        <v>11290</v>
      </c>
      <c r="M26" s="23">
        <f>IF(P_leveranse!AU36=0," ",P_leveranse!AU36)</f>
        <v>11350</v>
      </c>
      <c r="N26" s="23">
        <f>IF(P_leveranse!AV36=0," ",P_leveranse!AV36)</f>
        <v>10946</v>
      </c>
      <c r="O26" s="23">
        <f>IF(P_leveranse!AW36=0," ",P_leveranse!AW36)</f>
        <v>11143</v>
      </c>
      <c r="P26" s="23">
        <f>IF(P_leveranse!AX36=0," ",P_leveranse!AX36)</f>
        <v>10692</v>
      </c>
      <c r="Q26" s="23">
        <f>IF(P_leveranse!AY36=0," ",P_leveranse!AY36)</f>
        <v>10122</v>
      </c>
      <c r="R26" s="23">
        <f>IF(P_leveranse!AZ36=0," ",P_leveranse!AZ36)</f>
        <v>10093.161</v>
      </c>
      <c r="S26" s="23">
        <f>IF(P_leveranse!BA36=0," ",P_leveranse!BA36)</f>
        <v>9518.098</v>
      </c>
      <c r="T26" s="23">
        <f>IF(P_leveranse!BB36=0," ",P_leveranse!BB36)</f>
        <v>9579.7950000000001</v>
      </c>
      <c r="U26" s="23">
        <f>IF(P_leveranse!BC36=0," ",P_leveranse!BC36)</f>
        <v>9831.1190000000006</v>
      </c>
      <c r="V26" s="23">
        <f>IF(P_leveranse!BD36=0," ",P_leveranse!BD36)</f>
        <v>9537.8349999999991</v>
      </c>
      <c r="W26" s="23">
        <f>IF(P_leveranse!BE36=0," ",P_leveranse!BE36)</f>
        <v>9097.2139999999999</v>
      </c>
      <c r="X26" s="23">
        <f>IF(P_leveranse!BF36=0," ",P_leveranse!BF36)</f>
        <v>8966.8739999999998</v>
      </c>
      <c r="Y26" s="23">
        <f>IF(P_leveranse!BG36=0," ",P_leveranse!BG36)</f>
        <v>9056.1569999999992</v>
      </c>
      <c r="Z26" s="23">
        <f>IF(P_leveranse!BH36=0," ",P_leveranse!BH36)</f>
        <v>9457.1090000000004</v>
      </c>
      <c r="AA26" s="23">
        <f>IF(P_leveranse!BI36=0," ",P_leveranse!BI36)</f>
        <v>9015.8510000000006</v>
      </c>
      <c r="AB26" s="23">
        <f>IF(P_leveranse!BJ36=0," ",P_leveranse!BJ36)</f>
        <v>8576.4629999999997</v>
      </c>
      <c r="AC26" s="23">
        <f>IF(P_leveranse!BK36=0," ",P_leveranse!BK36)</f>
        <v>8507.3369999999995</v>
      </c>
      <c r="AD26" s="23">
        <f>IF(P_leveranse!BL36=0," ",P_leveranse!BL36)</f>
        <v>8017.73</v>
      </c>
      <c r="AE26" s="23">
        <f>IF(P_leveranse!BM36=0," ",P_leveranse!BM36)</f>
        <v>7376.8220000000001</v>
      </c>
      <c r="AF26" s="23">
        <f>IF(P_leveranse!BN36=0," ",P_leveranse!BN36)</f>
        <v>7256.8710000000001</v>
      </c>
    </row>
    <row r="27" spans="2:32" ht="14.1" customHeight="1" x14ac:dyDescent="0.2">
      <c r="B27" s="23" t="str">
        <f>IF(P_leveranse!AJ37=0," ",P_leveranse!AJ37)</f>
        <v>Orkland</v>
      </c>
      <c r="C27" s="23">
        <f>IF(P_leveranse!AK37=0," ",P_leveranse!AK37)</f>
        <v>29371</v>
      </c>
      <c r="D27" s="23">
        <f>IF(P_leveranse!AL37=0," ",P_leveranse!AL37)</f>
        <v>28581</v>
      </c>
      <c r="E27" s="23">
        <f>IF(P_leveranse!AM37=0," ",P_leveranse!AM37)</f>
        <v>28762.056</v>
      </c>
      <c r="F27" s="23">
        <f>IF(P_leveranse!AN37=0," ",P_leveranse!AN37)</f>
        <v>28753.093000000001</v>
      </c>
      <c r="G27" s="23">
        <f>IF(P_leveranse!AO37=0," ",P_leveranse!AO37)</f>
        <v>28191.046999999999</v>
      </c>
      <c r="H27" s="23">
        <f>IF(P_leveranse!AP37=0," ",P_leveranse!AP37)</f>
        <v>26612.553999999996</v>
      </c>
      <c r="I27" s="23">
        <f>IF(P_leveranse!AQ37=0," ",P_leveranse!AQ37)</f>
        <v>25648.38</v>
      </c>
      <c r="J27" s="23">
        <f>IF(P_leveranse!AR37=0," ",P_leveranse!AR37)</f>
        <v>25537.587999999996</v>
      </c>
      <c r="K27" s="23">
        <f>IF(P_leveranse!AS37=0," ",P_leveranse!AS37)</f>
        <v>25801.607999999997</v>
      </c>
      <c r="L27" s="23">
        <f>IF(P_leveranse!AT37=0," ",P_leveranse!AT37)</f>
        <v>26414</v>
      </c>
      <c r="M27" s="23">
        <f>IF(P_leveranse!AU37=0," ",P_leveranse!AU37)</f>
        <v>26624</v>
      </c>
      <c r="N27" s="23">
        <f>IF(P_leveranse!AV37=0," ",P_leveranse!AV37)</f>
        <v>26460</v>
      </c>
      <c r="O27" s="23">
        <f>IF(P_leveranse!AW37=0," ",P_leveranse!AW37)</f>
        <v>27984</v>
      </c>
      <c r="P27" s="23">
        <f>IF(P_leveranse!AX37=0," ",P_leveranse!AX37)</f>
        <v>27584</v>
      </c>
      <c r="Q27" s="23">
        <f>IF(P_leveranse!AY37=0," ",P_leveranse!AY37)</f>
        <v>27779</v>
      </c>
      <c r="R27" s="23">
        <f>IF(P_leveranse!AZ37=0," ",P_leveranse!AZ37)</f>
        <v>27959.364999999998</v>
      </c>
      <c r="S27" s="23">
        <f>IF(P_leveranse!BA37=0," ",P_leveranse!BA37)</f>
        <v>27752.071</v>
      </c>
      <c r="T27" s="23">
        <f>IF(P_leveranse!BB37=0," ",P_leveranse!BB37)</f>
        <v>29457.537000000004</v>
      </c>
      <c r="U27" s="23">
        <f>IF(P_leveranse!BC37=0," ",P_leveranse!BC37)</f>
        <v>29292.697999999997</v>
      </c>
      <c r="V27" s="23">
        <f>IF(P_leveranse!BD37=0," ",P_leveranse!BD37)</f>
        <v>28818.863999999998</v>
      </c>
      <c r="W27" s="23">
        <f>IF(P_leveranse!BE37=0," ",P_leveranse!BE37)</f>
        <v>29961.58</v>
      </c>
      <c r="X27" s="23">
        <f>IF(P_leveranse!BF37=0," ",P_leveranse!BF37)</f>
        <v>30097.703999999998</v>
      </c>
      <c r="Y27" s="23">
        <f>IF(P_leveranse!BG37=0," ",P_leveranse!BG37)</f>
        <v>29739.348999999998</v>
      </c>
      <c r="Z27" s="23">
        <f>IF(P_leveranse!BH37=0," ",P_leveranse!BH37)</f>
        <v>29932.895</v>
      </c>
      <c r="AA27" s="23">
        <f>IF(P_leveranse!BI37=0," ",P_leveranse!BI37)</f>
        <v>28220.262999999999</v>
      </c>
      <c r="AB27" s="23">
        <f>IF(P_leveranse!BJ37=0," ",P_leveranse!BJ37)</f>
        <v>25585.536</v>
      </c>
      <c r="AC27" s="23">
        <f>IF(P_leveranse!BK37=0," ",P_leveranse!BK37)</f>
        <v>26955.494999999999</v>
      </c>
      <c r="AD27" s="23">
        <f>IF(P_leveranse!BL37=0," ",P_leveranse!BL37)</f>
        <v>26188.311000000002</v>
      </c>
      <c r="AE27" s="23">
        <f>IF(P_leveranse!BM37=0," ",P_leveranse!BM37)</f>
        <v>25743.16</v>
      </c>
      <c r="AF27" s="23">
        <f>IF(P_leveranse!BN37=0," ",P_leveranse!BN37)</f>
        <v>26934.589</v>
      </c>
    </row>
    <row r="28" spans="2:32" ht="14.1" customHeight="1" x14ac:dyDescent="0.2">
      <c r="B28" s="23" t="str">
        <f>IF(P_leveranse!AJ38=0," ",P_leveranse!AJ38)</f>
        <v>Osen</v>
      </c>
      <c r="C28" s="23">
        <f>IF(P_leveranse!AK38=0," ",P_leveranse!AK38)</f>
        <v>2893</v>
      </c>
      <c r="D28" s="23">
        <f>IF(P_leveranse!AL38=0," ",P_leveranse!AL38)</f>
        <v>2729</v>
      </c>
      <c r="E28" s="23">
        <f>IF(P_leveranse!AM38=0," ",P_leveranse!AM38)</f>
        <v>2747.7420000000002</v>
      </c>
      <c r="F28" s="23">
        <f>IF(P_leveranse!AN38=0," ",P_leveranse!AN38)</f>
        <v>2834.16</v>
      </c>
      <c r="G28" s="23">
        <f>IF(P_leveranse!AO38=0," ",P_leveranse!AO38)</f>
        <v>2706.4589999999998</v>
      </c>
      <c r="H28" s="23">
        <f>IF(P_leveranse!AP38=0," ",P_leveranse!AP38)</f>
        <v>2356.6350000000002</v>
      </c>
      <c r="I28" s="23">
        <f>IF(P_leveranse!AQ38=0," ",P_leveranse!AQ38)</f>
        <v>2220.7710000000002</v>
      </c>
      <c r="J28" s="23">
        <f>IF(P_leveranse!AR38=0," ",P_leveranse!AR38)</f>
        <v>2359.16</v>
      </c>
      <c r="K28" s="23">
        <f>IF(P_leveranse!AS38=0," ",P_leveranse!AS38)</f>
        <v>2416.627</v>
      </c>
      <c r="L28" s="23">
        <f>IF(P_leveranse!AT38=0," ",P_leveranse!AT38)</f>
        <v>2477</v>
      </c>
      <c r="M28" s="23">
        <f>IF(P_leveranse!AU38=0," ",P_leveranse!AU38)</f>
        <v>2538</v>
      </c>
      <c r="N28" s="23">
        <f>IF(P_leveranse!AV38=0," ",P_leveranse!AV38)</f>
        <v>2464</v>
      </c>
      <c r="O28" s="23">
        <f>IF(P_leveranse!AW38=0," ",P_leveranse!AW38)</f>
        <v>2603</v>
      </c>
      <c r="P28" s="23">
        <f>IF(P_leveranse!AX38=0," ",P_leveranse!AX38)</f>
        <v>2694</v>
      </c>
      <c r="Q28" s="23">
        <f>IF(P_leveranse!AY38=0," ",P_leveranse!AY38)</f>
        <v>2706</v>
      </c>
      <c r="R28" s="23">
        <f>IF(P_leveranse!AZ38=0," ",P_leveranse!AZ38)</f>
        <v>2805.2629999999999</v>
      </c>
      <c r="S28" s="23">
        <f>IF(P_leveranse!BA38=0," ",P_leveranse!BA38)</f>
        <v>3092.2460000000001</v>
      </c>
      <c r="T28" s="23">
        <f>IF(P_leveranse!BB38=0," ",P_leveranse!BB38)</f>
        <v>3289.3690000000001</v>
      </c>
      <c r="U28" s="23">
        <f>IF(P_leveranse!BC38=0," ",P_leveranse!BC38)</f>
        <v>3219.3760000000002</v>
      </c>
      <c r="V28" s="23">
        <f>IF(P_leveranse!BD38=0," ",P_leveranse!BD38)</f>
        <v>3392.7730000000001</v>
      </c>
      <c r="W28" s="23">
        <f>IF(P_leveranse!BE38=0," ",P_leveranse!BE38)</f>
        <v>3615.1860000000001</v>
      </c>
      <c r="X28" s="23">
        <f>IF(P_leveranse!BF38=0," ",P_leveranse!BF38)</f>
        <v>3715.2779999999998</v>
      </c>
      <c r="Y28" s="23">
        <f>IF(P_leveranse!BG38=0," ",P_leveranse!BG38)</f>
        <v>3529.03</v>
      </c>
      <c r="Z28" s="23">
        <f>IF(P_leveranse!BH38=0," ",P_leveranse!BH38)</f>
        <v>3569.7379999999998</v>
      </c>
      <c r="AA28" s="23">
        <f>IF(P_leveranse!BI38=0," ",P_leveranse!BI38)</f>
        <v>3427.973</v>
      </c>
      <c r="AB28" s="23">
        <f>IF(P_leveranse!BJ38=0," ",P_leveranse!BJ38)</f>
        <v>3356.366</v>
      </c>
      <c r="AC28" s="23">
        <f>IF(P_leveranse!BK38=0," ",P_leveranse!BK38)</f>
        <v>3491.1779999999999</v>
      </c>
      <c r="AD28" s="23">
        <f>IF(P_leveranse!BL38=0," ",P_leveranse!BL38)</f>
        <v>3215.2959999999998</v>
      </c>
      <c r="AE28" s="23">
        <f>IF(P_leveranse!BM38=0," ",P_leveranse!BM38)</f>
        <v>3243.7959999999998</v>
      </c>
      <c r="AF28" s="23">
        <f>IF(P_leveranse!BN38=0," ",P_leveranse!BN38)</f>
        <v>3467.2170000000001</v>
      </c>
    </row>
    <row r="29" spans="2:32" ht="14.1" customHeight="1" x14ac:dyDescent="0.2">
      <c r="B29" s="23" t="str">
        <f>IF(P_leveranse!AJ39=0," ",P_leveranse!AJ39)</f>
        <v>Overhalla</v>
      </c>
      <c r="C29" s="23">
        <f>IF(P_leveranse!AK39=0," ",P_leveranse!AK39)</f>
        <v>8908</v>
      </c>
      <c r="D29" s="23">
        <f>IF(P_leveranse!AL39=0," ",P_leveranse!AL39)</f>
        <v>8705</v>
      </c>
      <c r="E29" s="23">
        <f>IF(P_leveranse!AM39=0," ",P_leveranse!AM39)</f>
        <v>8882.5280000000002</v>
      </c>
      <c r="F29" s="23">
        <f>IF(P_leveranse!AN39=0," ",P_leveranse!AN39)</f>
        <v>8929.0059999999994</v>
      </c>
      <c r="G29" s="23">
        <f>IF(P_leveranse!AO39=0," ",P_leveranse!AO39)</f>
        <v>8893.7980000000007</v>
      </c>
      <c r="H29" s="23">
        <f>IF(P_leveranse!AP39=0," ",P_leveranse!AP39)</f>
        <v>8583.3860000000004</v>
      </c>
      <c r="I29" s="23">
        <f>IF(P_leveranse!AQ39=0," ",P_leveranse!AQ39)</f>
        <v>8563.0609999999997</v>
      </c>
      <c r="J29" s="23">
        <f>IF(P_leveranse!AR39=0," ",P_leveranse!AR39)</f>
        <v>8679.23</v>
      </c>
      <c r="K29" s="23">
        <f>IF(P_leveranse!AS39=0," ",P_leveranse!AS39)</f>
        <v>9030.1959999999999</v>
      </c>
      <c r="L29" s="23">
        <f>IF(P_leveranse!AT39=0," ",P_leveranse!AT39)</f>
        <v>8818</v>
      </c>
      <c r="M29" s="23">
        <f>IF(P_leveranse!AU39=0," ",P_leveranse!AU39)</f>
        <v>8732</v>
      </c>
      <c r="N29" s="23">
        <f>IF(P_leveranse!AV39=0," ",P_leveranse!AV39)</f>
        <v>8886</v>
      </c>
      <c r="O29" s="23">
        <f>IF(P_leveranse!AW39=0," ",P_leveranse!AW39)</f>
        <v>9603</v>
      </c>
      <c r="P29" s="23">
        <f>IF(P_leveranse!AX39=0," ",P_leveranse!AX39)</f>
        <v>9721</v>
      </c>
      <c r="Q29" s="23">
        <f>IF(P_leveranse!AY39=0," ",P_leveranse!AY39)</f>
        <v>9810</v>
      </c>
      <c r="R29" s="23">
        <f>IF(P_leveranse!AZ39=0," ",P_leveranse!AZ39)</f>
        <v>10304.589</v>
      </c>
      <c r="S29" s="23">
        <f>IF(P_leveranse!BA39=0," ",P_leveranse!BA39)</f>
        <v>10139.902</v>
      </c>
      <c r="T29" s="23">
        <f>IF(P_leveranse!BB39=0," ",P_leveranse!BB39)</f>
        <v>10781.986000000001</v>
      </c>
      <c r="U29" s="23">
        <f>IF(P_leveranse!BC39=0," ",P_leveranse!BC39)</f>
        <v>11027.831</v>
      </c>
      <c r="V29" s="23">
        <f>IF(P_leveranse!BD39=0," ",P_leveranse!BD39)</f>
        <v>10892.964</v>
      </c>
      <c r="W29" s="23">
        <f>IF(P_leveranse!BE39=0," ",P_leveranse!BE39)</f>
        <v>11385.965</v>
      </c>
      <c r="X29" s="23">
        <f>IF(P_leveranse!BF39=0," ",P_leveranse!BF39)</f>
        <v>11028.538</v>
      </c>
      <c r="Y29" s="23">
        <f>IF(P_leveranse!BG39=0," ",P_leveranse!BG39)</f>
        <v>10523.075999999999</v>
      </c>
      <c r="Z29" s="23">
        <f>IF(P_leveranse!BH39=0," ",P_leveranse!BH39)</f>
        <v>10562.953</v>
      </c>
      <c r="AA29" s="23">
        <f>IF(P_leveranse!BI39=0," ",P_leveranse!BI39)</f>
        <v>10618.043</v>
      </c>
      <c r="AB29" s="23">
        <f>IF(P_leveranse!BJ39=0," ",P_leveranse!BJ39)</f>
        <v>10950.343000000001</v>
      </c>
      <c r="AC29" s="23">
        <f>IF(P_leveranse!BK39=0," ",P_leveranse!BK39)</f>
        <v>10938.125</v>
      </c>
      <c r="AD29" s="23">
        <f>IF(P_leveranse!BL39=0," ",P_leveranse!BL39)</f>
        <v>10238.766</v>
      </c>
      <c r="AE29" s="23">
        <f>IF(P_leveranse!BM39=0," ",P_leveranse!BM39)</f>
        <v>9828.8160000000007</v>
      </c>
      <c r="AF29" s="23">
        <f>IF(P_leveranse!BN39=0," ",P_leveranse!BN39)</f>
        <v>9266.348</v>
      </c>
    </row>
    <row r="30" spans="2:32" ht="14.1" customHeight="1" x14ac:dyDescent="0.2">
      <c r="B30" s="23" t="str">
        <f>IF(P_leveranse!AJ40=0," ",P_leveranse!AJ40)</f>
        <v>Rennebu</v>
      </c>
      <c r="C30" s="23">
        <f>IF(P_leveranse!AK40=0," ",P_leveranse!AK40)</f>
        <v>8300</v>
      </c>
      <c r="D30" s="23">
        <f>IF(P_leveranse!AL40=0," ",P_leveranse!AL40)</f>
        <v>8010</v>
      </c>
      <c r="E30" s="23">
        <f>IF(P_leveranse!AM40=0," ",P_leveranse!AM40)</f>
        <v>7996.7820000000002</v>
      </c>
      <c r="F30" s="23">
        <f>IF(P_leveranse!AN40=0," ",P_leveranse!AN40)</f>
        <v>8016.6959999999999</v>
      </c>
      <c r="G30" s="23">
        <f>IF(P_leveranse!AO40=0," ",P_leveranse!AO40)</f>
        <v>8083.0810000000001</v>
      </c>
      <c r="H30" s="23">
        <f>IF(P_leveranse!AP40=0," ",P_leveranse!AP40)</f>
        <v>7988.1130000000003</v>
      </c>
      <c r="I30" s="23">
        <f>IF(P_leveranse!AQ40=0," ",P_leveranse!AQ40)</f>
        <v>7981.0129999999999</v>
      </c>
      <c r="J30" s="23">
        <f>IF(P_leveranse!AR40=0," ",P_leveranse!AR40)</f>
        <v>8183.91</v>
      </c>
      <c r="K30" s="23">
        <f>IF(P_leveranse!AS40=0," ",P_leveranse!AS40)</f>
        <v>8238.4750000000004</v>
      </c>
      <c r="L30" s="23">
        <f>IF(P_leveranse!AT40=0," ",P_leveranse!AT40)</f>
        <v>8311</v>
      </c>
      <c r="M30" s="23">
        <f>IF(P_leveranse!AU40=0," ",P_leveranse!AU40)</f>
        <v>8242</v>
      </c>
      <c r="N30" s="23">
        <f>IF(P_leveranse!AV40=0," ",P_leveranse!AV40)</f>
        <v>8145</v>
      </c>
      <c r="O30" s="23">
        <f>IF(P_leveranse!AW40=0," ",P_leveranse!AW40)</f>
        <v>8283</v>
      </c>
      <c r="P30" s="23">
        <f>IF(P_leveranse!AX40=0," ",P_leveranse!AX40)</f>
        <v>8049</v>
      </c>
      <c r="Q30" s="23">
        <f>IF(P_leveranse!AY40=0," ",P_leveranse!AY40)</f>
        <v>7708</v>
      </c>
      <c r="R30" s="23">
        <f>IF(P_leveranse!AZ40=0," ",P_leveranse!AZ40)</f>
        <v>8014.9480000000003</v>
      </c>
      <c r="S30" s="23">
        <f>IF(P_leveranse!BA40=0," ",P_leveranse!BA40)</f>
        <v>7893.5810000000001</v>
      </c>
      <c r="T30" s="23">
        <f>IF(P_leveranse!BB40=0," ",P_leveranse!BB40)</f>
        <v>7808.6670000000004</v>
      </c>
      <c r="U30" s="23">
        <f>IF(P_leveranse!BC40=0," ",P_leveranse!BC40)</f>
        <v>7933.9340000000002</v>
      </c>
      <c r="V30" s="23">
        <f>IF(P_leveranse!BD40=0," ",P_leveranse!BD40)</f>
        <v>7886.8190000000004</v>
      </c>
      <c r="W30" s="23">
        <f>IF(P_leveranse!BE40=0," ",P_leveranse!BE40)</f>
        <v>8125.2190000000001</v>
      </c>
      <c r="X30" s="23">
        <f>IF(P_leveranse!BF40=0," ",P_leveranse!BF40)</f>
        <v>7955.6279999999997</v>
      </c>
      <c r="Y30" s="23">
        <f>IF(P_leveranse!BG40=0," ",P_leveranse!BG40)</f>
        <v>7716.9880000000003</v>
      </c>
      <c r="Z30" s="23">
        <f>IF(P_leveranse!BH40=0," ",P_leveranse!BH40)</f>
        <v>7412.4690000000001</v>
      </c>
      <c r="AA30" s="23">
        <f>IF(P_leveranse!BI40=0," ",P_leveranse!BI40)</f>
        <v>7249.27</v>
      </c>
      <c r="AB30" s="23">
        <f>IF(P_leveranse!BJ40=0," ",P_leveranse!BJ40)</f>
        <v>7250.7709999999997</v>
      </c>
      <c r="AC30" s="23">
        <f>IF(P_leveranse!BK40=0," ",P_leveranse!BK40)</f>
        <v>7245.7790000000005</v>
      </c>
      <c r="AD30" s="23">
        <f>IF(P_leveranse!BL40=0," ",P_leveranse!BL40)</f>
        <v>6926.0010000000002</v>
      </c>
      <c r="AE30" s="23">
        <f>IF(P_leveranse!BM40=0," ",P_leveranse!BM40)</f>
        <v>6703.8180000000002</v>
      </c>
      <c r="AF30" s="23">
        <f>IF(P_leveranse!BN40=0," ",P_leveranse!BN40)</f>
        <v>6966.1139999999996</v>
      </c>
    </row>
    <row r="31" spans="2:32" ht="14.1" customHeight="1" x14ac:dyDescent="0.2">
      <c r="B31" s="23" t="str">
        <f>IF(P_leveranse!AJ41=0," ",P_leveranse!AJ41)</f>
        <v>Rindal</v>
      </c>
      <c r="C31" s="23">
        <f>IF(P_leveranse!AK41=0," ",P_leveranse!AK41)</f>
        <v>9330</v>
      </c>
      <c r="D31" s="23">
        <f>IF(P_leveranse!AL41=0," ",P_leveranse!AL41)</f>
        <v>9093</v>
      </c>
      <c r="E31" s="23">
        <f>IF(P_leveranse!AM41=0," ",P_leveranse!AM41)</f>
        <v>9001.8799999999992</v>
      </c>
      <c r="F31" s="23">
        <f>IF(P_leveranse!AN41=0," ",P_leveranse!AN41)</f>
        <v>8993.1419999999998</v>
      </c>
      <c r="G31" s="23">
        <f>IF(P_leveranse!AO41=0," ",P_leveranse!AO41)</f>
        <v>9032.3410000000003</v>
      </c>
      <c r="H31" s="23">
        <f>IF(P_leveranse!AP41=0," ",P_leveranse!AP41)</f>
        <v>8680.4699999999993</v>
      </c>
      <c r="I31" s="23">
        <f>IF(P_leveranse!AQ41=0," ",P_leveranse!AQ41)</f>
        <v>8411.1219999999994</v>
      </c>
      <c r="J31" s="23">
        <f>IF(P_leveranse!AR41=0," ",P_leveranse!AR41)</f>
        <v>8298.1779999999999</v>
      </c>
      <c r="K31" s="23">
        <f>IF(P_leveranse!AS41=0," ",P_leveranse!AS41)</f>
        <v>8685.3109999999997</v>
      </c>
      <c r="L31" s="23">
        <f>IF(P_leveranse!AT41=0," ",P_leveranse!AT41)</f>
        <v>8873</v>
      </c>
      <c r="M31" s="23">
        <f>IF(P_leveranse!AU41=0," ",P_leveranse!AU41)</f>
        <v>8750</v>
      </c>
      <c r="N31" s="23">
        <f>IF(P_leveranse!AV41=0," ",P_leveranse!AV41)</f>
        <v>8800</v>
      </c>
      <c r="O31" s="23">
        <f>IF(P_leveranse!AW41=0," ",P_leveranse!AW41)</f>
        <v>8934</v>
      </c>
      <c r="P31" s="23">
        <f>IF(P_leveranse!AX41=0," ",P_leveranse!AX41)</f>
        <v>9009</v>
      </c>
      <c r="Q31" s="23">
        <f>IF(P_leveranse!AY41=0," ",P_leveranse!AY41)</f>
        <v>9261</v>
      </c>
      <c r="R31" s="23">
        <f>IF(P_leveranse!AZ41=0," ",P_leveranse!AZ41)</f>
        <v>9690.1</v>
      </c>
      <c r="S31" s="23">
        <f>IF(P_leveranse!BA41=0," ",P_leveranse!BA41)</f>
        <v>9599.33</v>
      </c>
      <c r="T31" s="23">
        <f>IF(P_leveranse!BB41=0," ",P_leveranse!BB41)</f>
        <v>9687.4089999999997</v>
      </c>
      <c r="U31" s="23">
        <f>IF(P_leveranse!BC41=0," ",P_leveranse!BC41)</f>
        <v>9459.2180000000008</v>
      </c>
      <c r="V31" s="23">
        <f>IF(P_leveranse!BD41=0," ",P_leveranse!BD41)</f>
        <v>9285.9439999999995</v>
      </c>
      <c r="W31" s="23">
        <f>IF(P_leveranse!BE41=0," ",P_leveranse!BE41)</f>
        <v>9467.8449999999993</v>
      </c>
      <c r="X31" s="23">
        <f>IF(P_leveranse!BF41=0," ",P_leveranse!BF41)</f>
        <v>9970.3880000000008</v>
      </c>
      <c r="Y31" s="23">
        <f>IF(P_leveranse!BG41=0," ",P_leveranse!BG41)</f>
        <v>10095.886</v>
      </c>
      <c r="Z31" s="23">
        <f>IF(P_leveranse!BH41=0," ",P_leveranse!BH41)</f>
        <v>10492.811</v>
      </c>
      <c r="AA31" s="23">
        <f>IF(P_leveranse!BI41=0," ",P_leveranse!BI41)</f>
        <v>10418.496999999999</v>
      </c>
      <c r="AB31" s="23">
        <f>IF(P_leveranse!BJ41=0," ",P_leveranse!BJ41)</f>
        <v>10260.280000000001</v>
      </c>
      <c r="AC31" s="23">
        <f>IF(P_leveranse!BK41=0," ",P_leveranse!BK41)</f>
        <v>10654.691999999999</v>
      </c>
      <c r="AD31" s="23">
        <f>IF(P_leveranse!BL41=0," ",P_leveranse!BL41)</f>
        <v>10074.51</v>
      </c>
      <c r="AE31" s="23">
        <f>IF(P_leveranse!BM41=0," ",P_leveranse!BM41)</f>
        <v>10122.415000000001</v>
      </c>
      <c r="AF31" s="23">
        <f>IF(P_leveranse!BN41=0," ",P_leveranse!BN41)</f>
        <v>10375.040000000001</v>
      </c>
    </row>
    <row r="32" spans="2:32" ht="14.1" customHeight="1" x14ac:dyDescent="0.2">
      <c r="B32" s="23" t="str">
        <f>IF(P_leveranse!AJ42=0," ",P_leveranse!AJ42)</f>
        <v>Røros</v>
      </c>
      <c r="C32" s="23">
        <f>IF(P_leveranse!AK42=0," ",P_leveranse!AK42)</f>
        <v>6638</v>
      </c>
      <c r="D32" s="23">
        <f>IF(P_leveranse!AL42=0," ",P_leveranse!AL42)</f>
        <v>6618</v>
      </c>
      <c r="E32" s="23">
        <f>IF(P_leveranse!AM42=0," ",P_leveranse!AM42)</f>
        <v>6519.89</v>
      </c>
      <c r="F32" s="23">
        <f>IF(P_leveranse!AN42=0," ",P_leveranse!AN42)</f>
        <v>6408.2820000000002</v>
      </c>
      <c r="G32" s="23">
        <f>IF(P_leveranse!AO42=0," ",P_leveranse!AO42)</f>
        <v>6265.03</v>
      </c>
      <c r="H32" s="23">
        <f>IF(P_leveranse!AP42=0," ",P_leveranse!AP42)</f>
        <v>5955.3</v>
      </c>
      <c r="I32" s="23">
        <f>IF(P_leveranse!AQ42=0," ",P_leveranse!AQ42)</f>
        <v>5585.2389999999996</v>
      </c>
      <c r="J32" s="23">
        <f>IF(P_leveranse!AR42=0," ",P_leveranse!AR42)</f>
        <v>5573.3860000000004</v>
      </c>
      <c r="K32" s="23">
        <f>IF(P_leveranse!AS42=0," ",P_leveranse!AS42)</f>
        <v>5701.6120000000001</v>
      </c>
      <c r="L32" s="23">
        <f>IF(P_leveranse!AT42=0," ",P_leveranse!AT42)</f>
        <v>5666</v>
      </c>
      <c r="M32" s="23">
        <f>IF(P_leveranse!AU42=0," ",P_leveranse!AU42)</f>
        <v>5748</v>
      </c>
      <c r="N32" s="23">
        <f>IF(P_leveranse!AV42=0," ",P_leveranse!AV42)</f>
        <v>5741</v>
      </c>
      <c r="O32" s="23">
        <f>IF(P_leveranse!AW42=0," ",P_leveranse!AW42)</f>
        <v>5700</v>
      </c>
      <c r="P32" s="23">
        <f>IF(P_leveranse!AX42=0," ",P_leveranse!AX42)</f>
        <v>5504</v>
      </c>
      <c r="Q32" s="23">
        <f>IF(P_leveranse!AY42=0," ",P_leveranse!AY42)</f>
        <v>5408</v>
      </c>
      <c r="R32" s="23">
        <f>IF(P_leveranse!AZ42=0," ",P_leveranse!AZ42)</f>
        <v>5654.6139999999996</v>
      </c>
      <c r="S32" s="23">
        <f>IF(P_leveranse!BA42=0," ",P_leveranse!BA42)</f>
        <v>5501.6019999999999</v>
      </c>
      <c r="T32" s="23">
        <f>IF(P_leveranse!BB42=0," ",P_leveranse!BB42)</f>
        <v>5601.076</v>
      </c>
      <c r="U32" s="23">
        <f>IF(P_leveranse!BC42=0," ",P_leveranse!BC42)</f>
        <v>5218.107</v>
      </c>
      <c r="V32" s="23">
        <f>IF(P_leveranse!BD42=0," ",P_leveranse!BD42)</f>
        <v>5237.5969999999998</v>
      </c>
      <c r="W32" s="23">
        <f>IF(P_leveranse!BE42=0," ",P_leveranse!BE42)</f>
        <v>5593.2269999999999</v>
      </c>
      <c r="X32" s="23">
        <f>IF(P_leveranse!BF42=0," ",P_leveranse!BF42)</f>
        <v>5672.3639999999996</v>
      </c>
      <c r="Y32" s="23">
        <f>IF(P_leveranse!BG42=0," ",P_leveranse!BG42)</f>
        <v>5681.7460000000001</v>
      </c>
      <c r="Z32" s="23">
        <f>IF(P_leveranse!BH42=0," ",P_leveranse!BH42)</f>
        <v>6058.6469999999999</v>
      </c>
      <c r="AA32" s="23">
        <f>IF(P_leveranse!BI42=0," ",P_leveranse!BI42)</f>
        <v>6159.3310000000001</v>
      </c>
      <c r="AB32" s="23">
        <f>IF(P_leveranse!BJ42=0," ",P_leveranse!BJ42)</f>
        <v>6357.5460000000003</v>
      </c>
      <c r="AC32" s="23">
        <f>IF(P_leveranse!BK42=0," ",P_leveranse!BK42)</f>
        <v>6413.8509999999997</v>
      </c>
      <c r="AD32" s="23">
        <f>IF(P_leveranse!BL42=0," ",P_leveranse!BL42)</f>
        <v>6041.1180000000004</v>
      </c>
      <c r="AE32" s="23">
        <f>IF(P_leveranse!BM42=0," ",P_leveranse!BM42)</f>
        <v>5732.6949999999997</v>
      </c>
      <c r="AF32" s="23">
        <f>IF(P_leveranse!BN42=0," ",P_leveranse!BN42)</f>
        <v>5972.0820000000003</v>
      </c>
    </row>
    <row r="33" spans="2:32" ht="14.1" customHeight="1" x14ac:dyDescent="0.2">
      <c r="B33" s="23" t="str">
        <f>IF(P_leveranse!AJ43=0," ",P_leveranse!AJ43)</f>
        <v>Røyrvik</v>
      </c>
      <c r="C33" s="23">
        <f>IF(P_leveranse!AK43=0," ",P_leveranse!AK43)</f>
        <v>739</v>
      </c>
      <c r="D33" s="23">
        <f>IF(P_leveranse!AL43=0," ",P_leveranse!AL43)</f>
        <v>796</v>
      </c>
      <c r="E33" s="23">
        <f>IF(P_leveranse!AM43=0," ",P_leveranse!AM43)</f>
        <v>806.41300000000001</v>
      </c>
      <c r="F33" s="23">
        <f>IF(P_leveranse!AN43=0," ",P_leveranse!AN43)</f>
        <v>862.51599999999996</v>
      </c>
      <c r="G33" s="23">
        <f>IF(P_leveranse!AO43=0," ",P_leveranse!AO43)</f>
        <v>831.07100000000003</v>
      </c>
      <c r="H33" s="23">
        <f>IF(P_leveranse!AP43=0," ",P_leveranse!AP43)</f>
        <v>823.27599999999995</v>
      </c>
      <c r="I33" s="23">
        <f>IF(P_leveranse!AQ43=0," ",P_leveranse!AQ43)</f>
        <v>768.01599999999996</v>
      </c>
      <c r="J33" s="23">
        <f>IF(P_leveranse!AR43=0," ",P_leveranse!AR43)</f>
        <v>754.37099999999998</v>
      </c>
      <c r="K33" s="23">
        <f>IF(P_leveranse!AS43=0," ",P_leveranse!AS43)</f>
        <v>782.94299999999998</v>
      </c>
      <c r="L33" s="23">
        <f>IF(P_leveranse!AT43=0," ",P_leveranse!AT43)</f>
        <v>713</v>
      </c>
      <c r="M33" s="23">
        <f>IF(P_leveranse!AU43=0," ",P_leveranse!AU43)</f>
        <v>604</v>
      </c>
      <c r="N33" s="23">
        <f>IF(P_leveranse!AV43=0," ",P_leveranse!AV43)</f>
        <v>602</v>
      </c>
      <c r="O33" s="23">
        <f>IF(P_leveranse!AW43=0," ",P_leveranse!AW43)</f>
        <v>614</v>
      </c>
      <c r="P33" s="23">
        <f>IF(P_leveranse!AX43=0," ",P_leveranse!AX43)</f>
        <v>563</v>
      </c>
      <c r="Q33" s="23">
        <f>IF(P_leveranse!AY43=0," ",P_leveranse!AY43)</f>
        <v>525</v>
      </c>
      <c r="R33" s="23">
        <f>IF(P_leveranse!AZ43=0," ",P_leveranse!AZ43)</f>
        <v>523.28800000000001</v>
      </c>
      <c r="S33" s="23">
        <f>IF(P_leveranse!BA43=0," ",P_leveranse!BA43)</f>
        <v>552.99300000000005</v>
      </c>
      <c r="T33" s="23">
        <f>IF(P_leveranse!BB43=0," ",P_leveranse!BB43)</f>
        <v>535.59400000000005</v>
      </c>
      <c r="U33" s="23">
        <f>IF(P_leveranse!BC43=0," ",P_leveranse!BC43)</f>
        <v>543.18200000000002</v>
      </c>
      <c r="V33" s="23">
        <f>IF(P_leveranse!BD43=0," ",P_leveranse!BD43)</f>
        <v>504.45299999999997</v>
      </c>
      <c r="W33" s="23">
        <f>IF(P_leveranse!BE43=0," ",P_leveranse!BE43)</f>
        <v>530.25</v>
      </c>
      <c r="X33" s="23">
        <f>IF(P_leveranse!BF43=0," ",P_leveranse!BF43)</f>
        <v>487.25200000000001</v>
      </c>
      <c r="Y33" s="23">
        <f>IF(P_leveranse!BG43=0," ",P_leveranse!BG43)</f>
        <v>565.76300000000003</v>
      </c>
      <c r="Z33" s="23">
        <f>IF(P_leveranse!BH43=0," ",P_leveranse!BH43)</f>
        <v>410.36700000000002</v>
      </c>
      <c r="AA33" s="23">
        <f>IF(P_leveranse!BI43=0," ",P_leveranse!BI43)</f>
        <v>398.339</v>
      </c>
      <c r="AB33" s="23">
        <f>IF(P_leveranse!BJ43=0," ",P_leveranse!BJ43)</f>
        <v>371.00200000000001</v>
      </c>
      <c r="AC33" s="23">
        <f>IF(P_leveranse!BK43=0," ",P_leveranse!BK43)</f>
        <v>287.245</v>
      </c>
      <c r="AD33" s="23">
        <f>IF(P_leveranse!BL43=0," ",P_leveranse!BL43)</f>
        <v>296.75099999999998</v>
      </c>
      <c r="AE33" s="23">
        <f>IF(P_leveranse!BM43=0," ",P_leveranse!BM43)</f>
        <v>314.61099999999999</v>
      </c>
      <c r="AF33" s="23">
        <f>IF(P_leveranse!BN43=0," ",P_leveranse!BN43)</f>
        <v>346.07600000000002</v>
      </c>
    </row>
    <row r="34" spans="2:32" ht="14.1" customHeight="1" x14ac:dyDescent="0.2">
      <c r="B34" s="23" t="str">
        <f>IF(P_leveranse!AJ44=0," ",P_leveranse!AJ44)</f>
        <v>Selbu</v>
      </c>
      <c r="C34" s="23">
        <f>IF(P_leveranse!AK44=0," ",P_leveranse!AK44)</f>
        <v>7374</v>
      </c>
      <c r="D34" s="23">
        <f>IF(P_leveranse!AL44=0," ",P_leveranse!AL44)</f>
        <v>7153</v>
      </c>
      <c r="E34" s="23">
        <f>IF(P_leveranse!AM44=0," ",P_leveranse!AM44)</f>
        <v>7152.9790000000003</v>
      </c>
      <c r="F34" s="23">
        <f>IF(P_leveranse!AN44=0," ",P_leveranse!AN44)</f>
        <v>7163.73</v>
      </c>
      <c r="G34" s="23">
        <f>IF(P_leveranse!AO44=0," ",P_leveranse!AO44)</f>
        <v>7130.625</v>
      </c>
      <c r="H34" s="23">
        <f>IF(P_leveranse!AP44=0," ",P_leveranse!AP44)</f>
        <v>7058.0619999999999</v>
      </c>
      <c r="I34" s="23">
        <f>IF(P_leveranse!AQ44=0," ",P_leveranse!AQ44)</f>
        <v>6916.232</v>
      </c>
      <c r="J34" s="23">
        <f>IF(P_leveranse!AR44=0," ",P_leveranse!AR44)</f>
        <v>6863.3540000000003</v>
      </c>
      <c r="K34" s="23">
        <f>IF(P_leveranse!AS44=0," ",P_leveranse!AS44)</f>
        <v>7075.1419999999998</v>
      </c>
      <c r="L34" s="23">
        <f>IF(P_leveranse!AT44=0," ",P_leveranse!AT44)</f>
        <v>7049</v>
      </c>
      <c r="M34" s="23">
        <f>IF(P_leveranse!AU44=0," ",P_leveranse!AU44)</f>
        <v>6960</v>
      </c>
      <c r="N34" s="23">
        <f>IF(P_leveranse!AV44=0," ",P_leveranse!AV44)</f>
        <v>7221</v>
      </c>
      <c r="O34" s="23">
        <f>IF(P_leveranse!AW44=0," ",P_leveranse!AW44)</f>
        <v>7726</v>
      </c>
      <c r="P34" s="23">
        <f>IF(P_leveranse!AX44=0," ",P_leveranse!AX44)</f>
        <v>7595</v>
      </c>
      <c r="Q34" s="23">
        <f>IF(P_leveranse!AY44=0," ",P_leveranse!AY44)</f>
        <v>7358</v>
      </c>
      <c r="R34" s="23">
        <f>IF(P_leveranse!AZ44=0," ",P_leveranse!AZ44)</f>
        <v>7509.6610000000001</v>
      </c>
      <c r="S34" s="23">
        <f>IF(P_leveranse!BA44=0," ",P_leveranse!BA44)</f>
        <v>7367.3869999999997</v>
      </c>
      <c r="T34" s="23">
        <f>IF(P_leveranse!BB44=0," ",P_leveranse!BB44)</f>
        <v>7814.018</v>
      </c>
      <c r="U34" s="23">
        <f>IF(P_leveranse!BC44=0," ",P_leveranse!BC44)</f>
        <v>7516.451</v>
      </c>
      <c r="V34" s="23">
        <f>IF(P_leveranse!BD44=0," ",P_leveranse!BD44)</f>
        <v>7592.2160000000003</v>
      </c>
      <c r="W34" s="23">
        <f>IF(P_leveranse!BE44=0," ",P_leveranse!BE44)</f>
        <v>7768.78</v>
      </c>
      <c r="X34" s="23">
        <f>IF(P_leveranse!BF44=0," ",P_leveranse!BF44)</f>
        <v>8058.2510000000002</v>
      </c>
      <c r="Y34" s="23">
        <f>IF(P_leveranse!BG44=0," ",P_leveranse!BG44)</f>
        <v>8198.2029999999995</v>
      </c>
      <c r="Z34" s="23">
        <f>IF(P_leveranse!BH44=0," ",P_leveranse!BH44)</f>
        <v>8762.1190000000006</v>
      </c>
      <c r="AA34" s="23">
        <f>IF(P_leveranse!BI44=0," ",P_leveranse!BI44)</f>
        <v>8909.2459999999992</v>
      </c>
      <c r="AB34" s="23">
        <f>IF(P_leveranse!BJ44=0," ",P_leveranse!BJ44)</f>
        <v>9155.9840000000004</v>
      </c>
      <c r="AC34" s="23">
        <f>IF(P_leveranse!BK44=0," ",P_leveranse!BK44)</f>
        <v>9257.3539999999994</v>
      </c>
      <c r="AD34" s="23">
        <f>IF(P_leveranse!BL44=0," ",P_leveranse!BL44)</f>
        <v>8879.0519999999997</v>
      </c>
      <c r="AE34" s="23">
        <f>IF(P_leveranse!BM44=0," ",P_leveranse!BM44)</f>
        <v>8626.6260000000002</v>
      </c>
      <c r="AF34" s="23">
        <f>IF(P_leveranse!BN44=0," ",P_leveranse!BN44)</f>
        <v>9092.6749999999993</v>
      </c>
    </row>
    <row r="35" spans="2:32" ht="14.1" customHeight="1" x14ac:dyDescent="0.2">
      <c r="B35" s="23" t="str">
        <f>IF(P_leveranse!AJ45=0," ",P_leveranse!AJ45)</f>
        <v>Skaun</v>
      </c>
      <c r="C35" s="23">
        <f>IF(P_leveranse!AK45=0," ",P_leveranse!AK45)</f>
        <v>5527</v>
      </c>
      <c r="D35" s="23">
        <f>IF(P_leveranse!AL45=0," ",P_leveranse!AL45)</f>
        <v>5406</v>
      </c>
      <c r="E35" s="23">
        <f>IF(P_leveranse!AM45=0," ",P_leveranse!AM45)</f>
        <v>5409.1080000000002</v>
      </c>
      <c r="F35" s="23">
        <f>IF(P_leveranse!AN45=0," ",P_leveranse!AN45)</f>
        <v>5203.8019999999997</v>
      </c>
      <c r="G35" s="23">
        <f>IF(P_leveranse!AO45=0," ",P_leveranse!AO45)</f>
        <v>5095.8050000000003</v>
      </c>
      <c r="H35" s="23">
        <f>IF(P_leveranse!AP45=0," ",P_leveranse!AP45)</f>
        <v>4714.4530000000004</v>
      </c>
      <c r="I35" s="23">
        <f>IF(P_leveranse!AQ45=0," ",P_leveranse!AQ45)</f>
        <v>4534.6409999999996</v>
      </c>
      <c r="J35" s="23">
        <f>IF(P_leveranse!AR45=0," ",P_leveranse!AR45)</f>
        <v>4363.0309999999999</v>
      </c>
      <c r="K35" s="23">
        <f>IF(P_leveranse!AS45=0," ",P_leveranse!AS45)</f>
        <v>4328.4040000000005</v>
      </c>
      <c r="L35" s="23">
        <f>IF(P_leveranse!AT45=0," ",P_leveranse!AT45)</f>
        <v>4124</v>
      </c>
      <c r="M35" s="23">
        <f>IF(P_leveranse!AU45=0," ",P_leveranse!AU45)</f>
        <v>3825</v>
      </c>
      <c r="N35" s="23">
        <f>IF(P_leveranse!AV45=0," ",P_leveranse!AV45)</f>
        <v>3857</v>
      </c>
      <c r="O35" s="23">
        <f>IF(P_leveranse!AW45=0," ",P_leveranse!AW45)</f>
        <v>3723</v>
      </c>
      <c r="P35" s="23">
        <f>IF(P_leveranse!AX45=0," ",P_leveranse!AX45)</f>
        <v>3870</v>
      </c>
      <c r="Q35" s="23">
        <f>IF(P_leveranse!AY45=0," ",P_leveranse!AY45)</f>
        <v>3606</v>
      </c>
      <c r="R35" s="23">
        <f>IF(P_leveranse!AZ45=0," ",P_leveranse!AZ45)</f>
        <v>3642.4549999999999</v>
      </c>
      <c r="S35" s="23">
        <f>IF(P_leveranse!BA45=0," ",P_leveranse!BA45)</f>
        <v>3293.7660000000001</v>
      </c>
      <c r="T35" s="23">
        <f>IF(P_leveranse!BB45=0," ",P_leveranse!BB45)</f>
        <v>3251.9650000000001</v>
      </c>
      <c r="U35" s="23">
        <f>IF(P_leveranse!BC45=0," ",P_leveranse!BC45)</f>
        <v>3314.826</v>
      </c>
      <c r="V35" s="23">
        <f>IF(P_leveranse!BD45=0," ",P_leveranse!BD45)</f>
        <v>3200.4360000000001</v>
      </c>
      <c r="W35" s="23">
        <f>IF(P_leveranse!BE45=0," ",P_leveranse!BE45)</f>
        <v>2893.1950000000002</v>
      </c>
      <c r="X35" s="23">
        <f>IF(P_leveranse!BF45=0," ",P_leveranse!BF45)</f>
        <v>2817.873</v>
      </c>
      <c r="Y35" s="23">
        <f>IF(P_leveranse!BG45=0," ",P_leveranse!BG45)</f>
        <v>2907.6970000000001</v>
      </c>
      <c r="Z35" s="23">
        <f>IF(P_leveranse!BH45=0," ",P_leveranse!BH45)</f>
        <v>3077.8649999999998</v>
      </c>
      <c r="AA35" s="23">
        <f>IF(P_leveranse!BI45=0," ",P_leveranse!BI45)</f>
        <v>3087.8580000000002</v>
      </c>
      <c r="AB35" s="23">
        <f>IF(P_leveranse!BJ45=0," ",P_leveranse!BJ45)</f>
        <v>2928.8560000000002</v>
      </c>
      <c r="AC35" s="23">
        <f>IF(P_leveranse!BK45=0," ",P_leveranse!BK45)</f>
        <v>2995.8510000000001</v>
      </c>
      <c r="AD35" s="23">
        <f>IF(P_leveranse!BL45=0," ",P_leveranse!BL45)</f>
        <v>2809.1089999999999</v>
      </c>
      <c r="AE35" s="23">
        <f>IF(P_leveranse!BM45=0," ",P_leveranse!BM45)</f>
        <v>2405.7139999999999</v>
      </c>
      <c r="AF35" s="23">
        <f>IF(P_leveranse!BN45=0," ",P_leveranse!BN45)</f>
        <v>2406.54</v>
      </c>
    </row>
    <row r="36" spans="2:32" ht="14.1" customHeight="1" x14ac:dyDescent="0.2">
      <c r="B36" s="23" t="str">
        <f>IF(P_leveranse!AJ46=0," ",P_leveranse!AJ46)</f>
        <v>Snåsa</v>
      </c>
      <c r="C36" s="23">
        <f>IF(P_leveranse!AK46=0," ",P_leveranse!AK46)</f>
        <v>8425</v>
      </c>
      <c r="D36" s="23">
        <f>IF(P_leveranse!AL46=0," ",P_leveranse!AL46)</f>
        <v>8355</v>
      </c>
      <c r="E36" s="23">
        <f>IF(P_leveranse!AM46=0," ",P_leveranse!AM46)</f>
        <v>8598.8860000000004</v>
      </c>
      <c r="F36" s="23">
        <f>IF(P_leveranse!AN46=0," ",P_leveranse!AN46)</f>
        <v>8615.9169999999995</v>
      </c>
      <c r="G36" s="23">
        <f>IF(P_leveranse!AO46=0," ",P_leveranse!AO46)</f>
        <v>8476.6659999999993</v>
      </c>
      <c r="H36" s="23">
        <f>IF(P_leveranse!AP46=0," ",P_leveranse!AP46)</f>
        <v>8188.7889999999998</v>
      </c>
      <c r="I36" s="23">
        <f>IF(P_leveranse!AQ46=0," ",P_leveranse!AQ46)</f>
        <v>7982.3230000000003</v>
      </c>
      <c r="J36" s="23">
        <f>IF(P_leveranse!AR46=0," ",P_leveranse!AR46)</f>
        <v>8223.7999999999993</v>
      </c>
      <c r="K36" s="23">
        <f>IF(P_leveranse!AS46=0," ",P_leveranse!AS46)</f>
        <v>8351.7510000000002</v>
      </c>
      <c r="L36" s="23">
        <f>IF(P_leveranse!AT46=0," ",P_leveranse!AT46)</f>
        <v>8185</v>
      </c>
      <c r="M36" s="23">
        <f>IF(P_leveranse!AU46=0," ",P_leveranse!AU46)</f>
        <v>8224</v>
      </c>
      <c r="N36" s="23">
        <f>IF(P_leveranse!AV46=0," ",P_leveranse!AV46)</f>
        <v>8286</v>
      </c>
      <c r="O36" s="23">
        <f>IF(P_leveranse!AW46=0," ",P_leveranse!AW46)</f>
        <v>8726</v>
      </c>
      <c r="P36" s="23">
        <f>IF(P_leveranse!AX46=0," ",P_leveranse!AX46)</f>
        <v>8217</v>
      </c>
      <c r="Q36" s="23">
        <f>IF(P_leveranse!AY46=0," ",P_leveranse!AY46)</f>
        <v>8183</v>
      </c>
      <c r="R36" s="23">
        <f>IF(P_leveranse!AZ46=0," ",P_leveranse!AZ46)</f>
        <v>8197.4850000000006</v>
      </c>
      <c r="S36" s="23">
        <f>IF(P_leveranse!BA46=0," ",P_leveranse!BA46)</f>
        <v>8249.9050000000007</v>
      </c>
      <c r="T36" s="23">
        <f>IF(P_leveranse!BB46=0," ",P_leveranse!BB46)</f>
        <v>8586.0280000000002</v>
      </c>
      <c r="U36" s="23">
        <f>IF(P_leveranse!BC46=0," ",P_leveranse!BC46)</f>
        <v>8397.4609999999993</v>
      </c>
      <c r="V36" s="23">
        <f>IF(P_leveranse!BD46=0," ",P_leveranse!BD46)</f>
        <v>7898.0990000000002</v>
      </c>
      <c r="W36" s="23">
        <f>IF(P_leveranse!BE46=0," ",P_leveranse!BE46)</f>
        <v>8089.7669999999998</v>
      </c>
      <c r="X36" s="23">
        <f>IF(P_leveranse!BF46=0," ",P_leveranse!BF46)</f>
        <v>8055.3959999999997</v>
      </c>
      <c r="Y36" s="23">
        <f>IF(P_leveranse!BG46=0," ",P_leveranse!BG46)</f>
        <v>7902.7579999999998</v>
      </c>
      <c r="Z36" s="23">
        <f>IF(P_leveranse!BH46=0," ",P_leveranse!BH46)</f>
        <v>8160.1530000000002</v>
      </c>
      <c r="AA36" s="23">
        <f>IF(P_leveranse!BI46=0," ",P_leveranse!BI46)</f>
        <v>8257.3919999999998</v>
      </c>
      <c r="AB36" s="23">
        <f>IF(P_leveranse!BJ46=0," ",P_leveranse!BJ46)</f>
        <v>8024.1030000000001</v>
      </c>
      <c r="AC36" s="23">
        <f>IF(P_leveranse!BK46=0," ",P_leveranse!BK46)</f>
        <v>8122.6260000000002</v>
      </c>
      <c r="AD36" s="23">
        <f>IF(P_leveranse!BL46=0," ",P_leveranse!BL46)</f>
        <v>7580.6130000000003</v>
      </c>
      <c r="AE36" s="23">
        <f>IF(P_leveranse!BM46=0," ",P_leveranse!BM46)</f>
        <v>7471.134</v>
      </c>
      <c r="AF36" s="23">
        <f>IF(P_leveranse!BN46=0," ",P_leveranse!BN46)</f>
        <v>7825.7619999999997</v>
      </c>
    </row>
    <row r="37" spans="2:32" ht="14.1" customHeight="1" x14ac:dyDescent="0.2">
      <c r="B37" s="23" t="str">
        <f>IF(P_leveranse!AJ47=0," ",P_leveranse!AJ47)</f>
        <v>Steinkjer</v>
      </c>
      <c r="C37" s="23">
        <f>IF(P_leveranse!AK47=0," ",P_leveranse!AK47)</f>
        <v>35299</v>
      </c>
      <c r="D37" s="23">
        <f>IF(P_leveranse!AL47=0," ",P_leveranse!AL47)</f>
        <v>34875</v>
      </c>
      <c r="E37" s="23">
        <f>IF(P_leveranse!AM47=0," ",P_leveranse!AM47)</f>
        <v>35175.239000000001</v>
      </c>
      <c r="F37" s="23">
        <f>IF(P_leveranse!AN47=0," ",P_leveranse!AN47)</f>
        <v>35496.803</v>
      </c>
      <c r="G37" s="23">
        <f>IF(P_leveranse!AO47=0," ",P_leveranse!AO47)</f>
        <v>34630.764000000003</v>
      </c>
      <c r="H37" s="23">
        <f>IF(P_leveranse!AP47=0," ",P_leveranse!AP47)</f>
        <v>32987.921999999999</v>
      </c>
      <c r="I37" s="23">
        <f>IF(P_leveranse!AQ47=0," ",P_leveranse!AQ47)</f>
        <v>32009.182000000001</v>
      </c>
      <c r="J37" s="23">
        <f>IF(P_leveranse!AR47=0," ",P_leveranse!AR47)</f>
        <v>32716.830999999998</v>
      </c>
      <c r="K37" s="23">
        <f>IF(P_leveranse!AS47=0," ",P_leveranse!AS47)</f>
        <v>33417.557000000001</v>
      </c>
      <c r="L37" s="23">
        <f>IF(P_leveranse!AT47=0," ",P_leveranse!AT47)</f>
        <v>33989</v>
      </c>
      <c r="M37" s="23">
        <f>IF(P_leveranse!AU47=0," ",P_leveranse!AU47)</f>
        <v>33991</v>
      </c>
      <c r="N37" s="23">
        <f>IF(P_leveranse!AV47=0," ",P_leveranse!AV47)</f>
        <v>33669</v>
      </c>
      <c r="O37" s="23">
        <f>IF(P_leveranse!AW47=0," ",P_leveranse!AW47)</f>
        <v>35500</v>
      </c>
      <c r="P37" s="23">
        <f>IF(P_leveranse!AX47=0," ",P_leveranse!AX47)</f>
        <v>34105</v>
      </c>
      <c r="Q37" s="23">
        <f>IF(P_leveranse!AY47=0," ",P_leveranse!AY47)</f>
        <v>33773</v>
      </c>
      <c r="R37" s="23">
        <f>IF(P_leveranse!AZ47=0," ",P_leveranse!AZ47)</f>
        <v>34143.03</v>
      </c>
      <c r="S37" s="23">
        <f>IF(P_leveranse!BA47=0," ",P_leveranse!BA47)</f>
        <v>33526.135999999999</v>
      </c>
      <c r="T37" s="23">
        <f>IF(P_leveranse!BB47=0," ",P_leveranse!BB47)</f>
        <v>34750.088000000003</v>
      </c>
      <c r="U37" s="23">
        <f>IF(P_leveranse!BC47=0," ",P_leveranse!BC47)</f>
        <v>34016.409</v>
      </c>
      <c r="V37" s="23">
        <f>IF(P_leveranse!BD47=0," ",P_leveranse!BD47)</f>
        <v>32745.102000000003</v>
      </c>
      <c r="W37" s="23">
        <f>IF(P_leveranse!BE47=0," ",P_leveranse!BE47)</f>
        <v>32846.731</v>
      </c>
      <c r="X37" s="23">
        <f>IF(P_leveranse!BF47=0," ",P_leveranse!BF47)</f>
        <v>32842.423000000003</v>
      </c>
      <c r="Y37" s="23">
        <f>IF(P_leveranse!BG47=0," ",P_leveranse!BG47)</f>
        <v>31470.800999999999</v>
      </c>
      <c r="Z37" s="23">
        <f>IF(P_leveranse!BH47=0," ",P_leveranse!BH47)</f>
        <v>32453.233</v>
      </c>
      <c r="AA37" s="23">
        <f>IF(P_leveranse!BI47=0," ",P_leveranse!BI47)</f>
        <v>31466.701000000001</v>
      </c>
      <c r="AB37" s="23">
        <f>IF(P_leveranse!BJ47=0," ",P_leveranse!BJ47)</f>
        <v>30350.847000000002</v>
      </c>
      <c r="AC37" s="23">
        <f>IF(P_leveranse!BK47=0," ",P_leveranse!BK47)</f>
        <v>31255.558000000001</v>
      </c>
      <c r="AD37" s="23">
        <f>IF(P_leveranse!BL47=0," ",P_leveranse!BL47)</f>
        <v>29505.187999999998</v>
      </c>
      <c r="AE37" s="23">
        <f>IF(P_leveranse!BM47=0," ",P_leveranse!BM47)</f>
        <v>27979.701000000001</v>
      </c>
      <c r="AF37" s="23">
        <f>IF(P_leveranse!BN47=0," ",P_leveranse!BN47)</f>
        <v>29393.233</v>
      </c>
    </row>
    <row r="38" spans="2:32" ht="14.1" customHeight="1" x14ac:dyDescent="0.2">
      <c r="B38" s="23" t="str">
        <f>IF(P_leveranse!AJ48=0," ",P_leveranse!AJ48)</f>
        <v>Stjørdal</v>
      </c>
      <c r="C38" s="23">
        <f>IF(P_leveranse!AK48=0," ",P_leveranse!AK48)</f>
        <v>12339</v>
      </c>
      <c r="D38" s="23">
        <f>IF(P_leveranse!AL48=0," ",P_leveranse!AL48)</f>
        <v>12046</v>
      </c>
      <c r="E38" s="23">
        <f>IF(P_leveranse!AM48=0," ",P_leveranse!AM48)</f>
        <v>12307.119000000001</v>
      </c>
      <c r="F38" s="23">
        <f>IF(P_leveranse!AN48=0," ",P_leveranse!AN48)</f>
        <v>12070.352000000001</v>
      </c>
      <c r="G38" s="23">
        <f>IF(P_leveranse!AO48=0," ",P_leveranse!AO48)</f>
        <v>11892.413</v>
      </c>
      <c r="H38" s="23">
        <f>IF(P_leveranse!AP48=0," ",P_leveranse!AP48)</f>
        <v>10882.733</v>
      </c>
      <c r="I38" s="23">
        <f>IF(P_leveranse!AQ48=0," ",P_leveranse!AQ48)</f>
        <v>10158.653</v>
      </c>
      <c r="J38" s="23">
        <f>IF(P_leveranse!AR48=0," ",P_leveranse!AR48)</f>
        <v>9805.7489999999998</v>
      </c>
      <c r="K38" s="23">
        <f>IF(P_leveranse!AS48=0," ",P_leveranse!AS48)</f>
        <v>9322.3919999999998</v>
      </c>
      <c r="L38" s="23">
        <f>IF(P_leveranse!AT48=0," ",P_leveranse!AT48)</f>
        <v>9388</v>
      </c>
      <c r="M38" s="23">
        <f>IF(P_leveranse!AU48=0," ",P_leveranse!AU48)</f>
        <v>8877</v>
      </c>
      <c r="N38" s="23">
        <f>IF(P_leveranse!AV48=0," ",P_leveranse!AV48)</f>
        <v>8154</v>
      </c>
      <c r="O38" s="23">
        <f>IF(P_leveranse!AW48=0," ",P_leveranse!AW48)</f>
        <v>8325</v>
      </c>
      <c r="P38" s="23">
        <f>IF(P_leveranse!AX48=0," ",P_leveranse!AX48)</f>
        <v>8177</v>
      </c>
      <c r="Q38" s="23">
        <f>IF(P_leveranse!AY48=0," ",P_leveranse!AY48)</f>
        <v>8108</v>
      </c>
      <c r="R38" s="23">
        <f>IF(P_leveranse!AZ48=0," ",P_leveranse!AZ48)</f>
        <v>8231.1360000000004</v>
      </c>
      <c r="S38" s="23">
        <f>IF(P_leveranse!BA48=0," ",P_leveranse!BA48)</f>
        <v>8063.1909999999998</v>
      </c>
      <c r="T38" s="23">
        <f>IF(P_leveranse!BB48=0," ",P_leveranse!BB48)</f>
        <v>8337.51</v>
      </c>
      <c r="U38" s="23">
        <f>IF(P_leveranse!BC48=0," ",P_leveranse!BC48)</f>
        <v>7403.5010000000002</v>
      </c>
      <c r="V38" s="23">
        <f>IF(P_leveranse!BD48=0," ",P_leveranse!BD48)</f>
        <v>7062.4279999999999</v>
      </c>
      <c r="W38" s="23">
        <f>IF(P_leveranse!BE48=0," ",P_leveranse!BE48)</f>
        <v>6862.9059999999999</v>
      </c>
      <c r="X38" s="23">
        <f>IF(P_leveranse!BF48=0," ",P_leveranse!BF48)</f>
        <v>6699.8270000000002</v>
      </c>
      <c r="Y38" s="23">
        <f>IF(P_leveranse!BG48=0," ",P_leveranse!BG48)</f>
        <v>6186.1040000000003</v>
      </c>
      <c r="Z38" s="23">
        <f>IF(P_leveranse!BH48=0," ",P_leveranse!BH48)</f>
        <v>6074.3729999999996</v>
      </c>
      <c r="AA38" s="23">
        <f>IF(P_leveranse!BI48=0," ",P_leveranse!BI48)</f>
        <v>5942.75</v>
      </c>
      <c r="AB38" s="23">
        <f>IF(P_leveranse!BJ48=0," ",P_leveranse!BJ48)</f>
        <v>5916.7460000000001</v>
      </c>
      <c r="AC38" s="23">
        <f>IF(P_leveranse!BK48=0," ",P_leveranse!BK48)</f>
        <v>6032.4989999999998</v>
      </c>
      <c r="AD38" s="23">
        <f>IF(P_leveranse!BL48=0," ",P_leveranse!BL48)</f>
        <v>5359.9660000000003</v>
      </c>
      <c r="AE38" s="23">
        <f>IF(P_leveranse!BM48=0," ",P_leveranse!BM48)</f>
        <v>4979.4610000000002</v>
      </c>
      <c r="AF38" s="23">
        <f>IF(P_leveranse!BN48=0," ",P_leveranse!BN48)</f>
        <v>5279.6019999999999</v>
      </c>
    </row>
    <row r="39" spans="2:32" ht="14.1" customHeight="1" x14ac:dyDescent="0.2">
      <c r="B39" s="23" t="str">
        <f>IF(P_leveranse!AJ49=0," ",P_leveranse!AJ49)</f>
        <v>Trondheim</v>
      </c>
      <c r="C39" s="23">
        <f>IF(P_leveranse!AK49=0," ",P_leveranse!AK49)</f>
        <v>8663</v>
      </c>
      <c r="D39" s="23">
        <f>IF(P_leveranse!AL49=0," ",P_leveranse!AL49)</f>
        <v>8402</v>
      </c>
      <c r="E39" s="23">
        <f>IF(P_leveranse!AM49=0," ",P_leveranse!AM49)</f>
        <v>8327.3640000000014</v>
      </c>
      <c r="F39" s="23">
        <f>IF(P_leveranse!AN49=0," ",P_leveranse!AN49)</f>
        <v>8071.4409999999998</v>
      </c>
      <c r="G39" s="23">
        <f>IF(P_leveranse!AO49=0," ",P_leveranse!AO49)</f>
        <v>8003.652</v>
      </c>
      <c r="H39" s="23">
        <f>IF(P_leveranse!AP49=0," ",P_leveranse!AP49)</f>
        <v>7485.0139999999992</v>
      </c>
      <c r="I39" s="23">
        <f>IF(P_leveranse!AQ49=0," ",P_leveranse!AQ49)</f>
        <v>6965.2870000000003</v>
      </c>
      <c r="J39" s="23">
        <f>IF(P_leveranse!AR49=0," ",P_leveranse!AR49)</f>
        <v>6590.7820000000002</v>
      </c>
      <c r="K39" s="23">
        <f>IF(P_leveranse!AS49=0," ",P_leveranse!AS49)</f>
        <v>6361.7939999999999</v>
      </c>
      <c r="L39" s="23">
        <f>IF(P_leveranse!AT49=0," ",P_leveranse!AT49)</f>
        <v>6308</v>
      </c>
      <c r="M39" s="23">
        <f>IF(P_leveranse!AU49=0," ",P_leveranse!AU49)</f>
        <v>6105</v>
      </c>
      <c r="N39" s="23">
        <f>IF(P_leveranse!AV49=0," ",P_leveranse!AV49)</f>
        <v>5640</v>
      </c>
      <c r="O39" s="23">
        <f>IF(P_leveranse!AW49=0," ",P_leveranse!AW49)</f>
        <v>5796</v>
      </c>
      <c r="P39" s="23">
        <f>IF(P_leveranse!AX49=0," ",P_leveranse!AX49)</f>
        <v>5515</v>
      </c>
      <c r="Q39" s="23">
        <f>IF(P_leveranse!AY49=0," ",P_leveranse!AY49)</f>
        <v>5445</v>
      </c>
      <c r="R39" s="23">
        <f>IF(P_leveranse!AZ49=0," ",P_leveranse!AZ49)</f>
        <v>5626.6409999999996</v>
      </c>
      <c r="S39" s="23">
        <f>IF(P_leveranse!BA49=0," ",P_leveranse!BA49)</f>
        <v>5602.0849999999991</v>
      </c>
      <c r="T39" s="23">
        <f>IF(P_leveranse!BB49=0," ",P_leveranse!BB49)</f>
        <v>5616.8870000000006</v>
      </c>
      <c r="U39" s="23">
        <f>IF(P_leveranse!BC49=0," ",P_leveranse!BC49)</f>
        <v>5747.9369999999999</v>
      </c>
      <c r="V39" s="23">
        <f>IF(P_leveranse!BD49=0," ",P_leveranse!BD49)</f>
        <v>5497.5049999999992</v>
      </c>
      <c r="W39" s="23">
        <f>IF(P_leveranse!BE49=0," ",P_leveranse!BE49)</f>
        <v>5531.37</v>
      </c>
      <c r="X39" s="23">
        <f>IF(P_leveranse!BF49=0," ",P_leveranse!BF49)</f>
        <v>5503.1949999999997</v>
      </c>
      <c r="Y39" s="23">
        <f>IF(P_leveranse!BG49=0," ",P_leveranse!BG49)</f>
        <v>4924.7280000000001</v>
      </c>
      <c r="Z39" s="23">
        <f>IF(P_leveranse!BH49=0," ",P_leveranse!BH49)</f>
        <v>4605.3389999999999</v>
      </c>
      <c r="AA39" s="23">
        <f>IF(P_leveranse!BI49=0," ",P_leveranse!BI49)</f>
        <v>4333.0590000000002</v>
      </c>
      <c r="AB39" s="23">
        <f>IF(P_leveranse!BJ49=0," ",P_leveranse!BJ49)</f>
        <v>4166.2809999999999</v>
      </c>
      <c r="AC39" s="23">
        <f>IF(P_leveranse!BK49=0," ",P_leveranse!BK49)</f>
        <v>4105.4089999999997</v>
      </c>
      <c r="AD39" s="23">
        <f>IF(P_leveranse!BL49=0," ",P_leveranse!BL49)</f>
        <v>3670.0120000000002</v>
      </c>
      <c r="AE39" s="23">
        <f>IF(P_leveranse!BM49=0," ",P_leveranse!BM49)</f>
        <v>3103.828</v>
      </c>
      <c r="AF39" s="23">
        <f>IF(P_leveranse!BN49=0," ",P_leveranse!BN49)</f>
        <v>2753.4540000000002</v>
      </c>
    </row>
    <row r="40" spans="2:32" ht="14.1" customHeight="1" x14ac:dyDescent="0.2">
      <c r="B40" s="23" t="str">
        <f>IF(P_leveranse!AJ50=0," ",P_leveranse!AJ50)</f>
        <v>Tydal</v>
      </c>
      <c r="C40" s="23">
        <f>IF(P_leveranse!AK50=0," ",P_leveranse!AK50)</f>
        <v>1939</v>
      </c>
      <c r="D40" s="23">
        <f>IF(P_leveranse!AL50=0," ",P_leveranse!AL50)</f>
        <v>1893</v>
      </c>
      <c r="E40" s="23">
        <f>IF(P_leveranse!AM50=0," ",P_leveranse!AM50)</f>
        <v>1898.1590000000001</v>
      </c>
      <c r="F40" s="23">
        <f>IF(P_leveranse!AN50=0," ",P_leveranse!AN50)</f>
        <v>1890.402</v>
      </c>
      <c r="G40" s="23">
        <f>IF(P_leveranse!AO50=0," ",P_leveranse!AO50)</f>
        <v>1927.1759999999999</v>
      </c>
      <c r="H40" s="23">
        <f>IF(P_leveranse!AP50=0," ",P_leveranse!AP50)</f>
        <v>1891.8579999999999</v>
      </c>
      <c r="I40" s="23">
        <f>IF(P_leveranse!AQ50=0," ",P_leveranse!AQ50)</f>
        <v>1883.501</v>
      </c>
      <c r="J40" s="23">
        <f>IF(P_leveranse!AR50=0," ",P_leveranse!AR50)</f>
        <v>1987.4110000000001</v>
      </c>
      <c r="K40" s="23">
        <f>IF(P_leveranse!AS50=0," ",P_leveranse!AS50)</f>
        <v>2072.3449999999998</v>
      </c>
      <c r="L40" s="23">
        <f>IF(P_leveranse!AT50=0," ",P_leveranse!AT50)</f>
        <v>2034</v>
      </c>
      <c r="M40" s="23">
        <f>IF(P_leveranse!AU50=0," ",P_leveranse!AU50)</f>
        <v>2081</v>
      </c>
      <c r="N40" s="23">
        <f>IF(P_leveranse!AV50=0," ",P_leveranse!AV50)</f>
        <v>2089</v>
      </c>
      <c r="O40" s="23">
        <f>IF(P_leveranse!AW50=0," ",P_leveranse!AW50)</f>
        <v>2159</v>
      </c>
      <c r="P40" s="23">
        <f>IF(P_leveranse!AX50=0," ",P_leveranse!AX50)</f>
        <v>2153</v>
      </c>
      <c r="Q40" s="23">
        <f>IF(P_leveranse!AY50=0," ",P_leveranse!AY50)</f>
        <v>2054</v>
      </c>
      <c r="R40" s="23">
        <f>IF(P_leveranse!AZ50=0," ",P_leveranse!AZ50)</f>
        <v>2057.6579999999999</v>
      </c>
      <c r="S40" s="23">
        <f>IF(P_leveranse!BA50=0," ",P_leveranse!BA50)</f>
        <v>2041.3610000000001</v>
      </c>
      <c r="T40" s="23">
        <f>IF(P_leveranse!BB50=0," ",P_leveranse!BB50)</f>
        <v>2155.0120000000002</v>
      </c>
      <c r="U40" s="23">
        <f>IF(P_leveranse!BC50=0," ",P_leveranse!BC50)</f>
        <v>2164.1120000000001</v>
      </c>
      <c r="V40" s="23">
        <f>IF(P_leveranse!BD50=0," ",P_leveranse!BD50)</f>
        <v>2062.7139999999999</v>
      </c>
      <c r="W40" s="23">
        <f>IF(P_leveranse!BE50=0," ",P_leveranse!BE50)</f>
        <v>2150.951</v>
      </c>
      <c r="X40" s="23">
        <f>IF(P_leveranse!BF50=0," ",P_leveranse!BF50)</f>
        <v>2225.5360000000001</v>
      </c>
      <c r="Y40" s="23">
        <f>IF(P_leveranse!BG50=0," ",P_leveranse!BG50)</f>
        <v>2304.58</v>
      </c>
      <c r="Z40" s="23">
        <f>IF(P_leveranse!BH50=0," ",P_leveranse!BH50)</f>
        <v>2209.7069999999999</v>
      </c>
      <c r="AA40" s="23">
        <f>IF(P_leveranse!BI50=0," ",P_leveranse!BI50)</f>
        <v>2488.7550000000001</v>
      </c>
      <c r="AB40" s="23">
        <f>IF(P_leveranse!BJ50=0," ",P_leveranse!BJ50)</f>
        <v>2667.5390000000002</v>
      </c>
      <c r="AC40" s="23">
        <f>IF(P_leveranse!BK50=0," ",P_leveranse!BK50)</f>
        <v>2829.527</v>
      </c>
      <c r="AD40" s="23">
        <f>IF(P_leveranse!BL50=0," ",P_leveranse!BL50)</f>
        <v>2734.915</v>
      </c>
      <c r="AE40" s="23">
        <f>IF(P_leveranse!BM50=0," ",P_leveranse!BM50)</f>
        <v>2782.058</v>
      </c>
      <c r="AF40" s="23">
        <f>IF(P_leveranse!BN50=0," ",P_leveranse!BN50)</f>
        <v>3126.3629999999998</v>
      </c>
    </row>
    <row r="41" spans="2:32" ht="14.1" customHeight="1" x14ac:dyDescent="0.2">
      <c r="B41" s="23" t="str">
        <f>IF(P_leveranse!AJ51=0," ",P_leveranse!AJ51)</f>
        <v>Verdal</v>
      </c>
      <c r="C41" s="23">
        <f>IF(P_leveranse!AK51=0," ",P_leveranse!AK51)</f>
        <v>16856</v>
      </c>
      <c r="D41" s="23">
        <f>IF(P_leveranse!AL51=0," ",P_leveranse!AL51)</f>
        <v>16639</v>
      </c>
      <c r="E41" s="23">
        <f>IF(P_leveranse!AM51=0," ",P_leveranse!AM51)</f>
        <v>17151.184000000001</v>
      </c>
      <c r="F41" s="23">
        <f>IF(P_leveranse!AN51=0," ",P_leveranse!AN51)</f>
        <v>16914.411</v>
      </c>
      <c r="G41" s="23">
        <f>IF(P_leveranse!AO51=0," ",P_leveranse!AO51)</f>
        <v>16557.784</v>
      </c>
      <c r="H41" s="23">
        <f>IF(P_leveranse!AP51=0," ",P_leveranse!AP51)</f>
        <v>15154.995000000001</v>
      </c>
      <c r="I41" s="23">
        <f>IF(P_leveranse!AQ51=0," ",P_leveranse!AQ51)</f>
        <v>14420.949000000001</v>
      </c>
      <c r="J41" s="23">
        <f>IF(P_leveranse!AR51=0," ",P_leveranse!AR51)</f>
        <v>14503.772999999999</v>
      </c>
      <c r="K41" s="23">
        <f>IF(P_leveranse!AS51=0," ",P_leveranse!AS51)</f>
        <v>14445.289000000001</v>
      </c>
      <c r="L41" s="23">
        <f>IF(P_leveranse!AT51=0," ",P_leveranse!AT51)</f>
        <v>14079</v>
      </c>
      <c r="M41" s="23">
        <f>IF(P_leveranse!AU51=0," ",P_leveranse!AU51)</f>
        <v>14026</v>
      </c>
      <c r="N41" s="23">
        <f>IF(P_leveranse!AV51=0," ",P_leveranse!AV51)</f>
        <v>13729</v>
      </c>
      <c r="O41" s="23">
        <f>IF(P_leveranse!AW51=0," ",P_leveranse!AW51)</f>
        <v>14342</v>
      </c>
      <c r="P41" s="23">
        <f>IF(P_leveranse!AX51=0," ",P_leveranse!AX51)</f>
        <v>13759</v>
      </c>
      <c r="Q41" s="23">
        <f>IF(P_leveranse!AY51=0," ",P_leveranse!AY51)</f>
        <v>12604</v>
      </c>
      <c r="R41" s="23">
        <f>IF(P_leveranse!AZ51=0," ",P_leveranse!AZ51)</f>
        <v>12342.958000000001</v>
      </c>
      <c r="S41" s="23">
        <f>IF(P_leveranse!BA51=0," ",P_leveranse!BA51)</f>
        <v>12169.393</v>
      </c>
      <c r="T41" s="23">
        <f>IF(P_leveranse!BB51=0," ",P_leveranse!BB51)</f>
        <v>13219.297</v>
      </c>
      <c r="U41" s="23">
        <f>IF(P_leveranse!BC51=0," ",P_leveranse!BC51)</f>
        <v>12487.918</v>
      </c>
      <c r="V41" s="23">
        <f>IF(P_leveranse!BD51=0," ",P_leveranse!BD51)</f>
        <v>12489.277</v>
      </c>
      <c r="W41" s="23">
        <f>IF(P_leveranse!BE51=0," ",P_leveranse!BE51)</f>
        <v>13003.958000000001</v>
      </c>
      <c r="X41" s="23">
        <f>IF(P_leveranse!BF51=0," ",P_leveranse!BF51)</f>
        <v>13033.710999999999</v>
      </c>
      <c r="Y41" s="23">
        <f>IF(P_leveranse!BG51=0," ",P_leveranse!BG51)</f>
        <v>12933.694</v>
      </c>
      <c r="Z41" s="23">
        <f>IF(P_leveranse!BH51=0," ",P_leveranse!BH51)</f>
        <v>13281.125</v>
      </c>
      <c r="AA41" s="23">
        <f>IF(P_leveranse!BI51=0," ",P_leveranse!BI51)</f>
        <v>12989.2</v>
      </c>
      <c r="AB41" s="23">
        <f>IF(P_leveranse!BJ51=0," ",P_leveranse!BJ51)</f>
        <v>13132.902</v>
      </c>
      <c r="AC41" s="23">
        <f>IF(P_leveranse!BK51=0," ",P_leveranse!BK51)</f>
        <v>13458.721</v>
      </c>
      <c r="AD41" s="23">
        <f>IF(P_leveranse!BL51=0," ",P_leveranse!BL51)</f>
        <v>12542.991</v>
      </c>
      <c r="AE41" s="23">
        <f>IF(P_leveranse!BM51=0," ",P_leveranse!BM51)</f>
        <v>12107.367</v>
      </c>
      <c r="AF41" s="23">
        <f>IF(P_leveranse!BN51=0," ",P_leveranse!BN51)</f>
        <v>13006.168</v>
      </c>
    </row>
    <row r="42" spans="2:32" ht="14.1" customHeight="1" x14ac:dyDescent="0.2">
      <c r="B42" s="23" t="str">
        <f>IF(P_leveranse!AJ52=0," ",P_leveranse!AJ52)</f>
        <v>Ørland</v>
      </c>
      <c r="C42" s="23">
        <f>IF(P_leveranse!AK52=0," ",P_leveranse!AK52)</f>
        <v>20363</v>
      </c>
      <c r="D42" s="23">
        <f>IF(P_leveranse!AL52=0," ",P_leveranse!AL52)</f>
        <v>20286</v>
      </c>
      <c r="E42" s="23">
        <f>IF(P_leveranse!AM52=0," ",P_leveranse!AM52)</f>
        <v>20288.334000000003</v>
      </c>
      <c r="F42" s="23">
        <f>IF(P_leveranse!AN52=0," ",P_leveranse!AN52)</f>
        <v>19992.453000000001</v>
      </c>
      <c r="G42" s="23">
        <f>IF(P_leveranse!AO52=0," ",P_leveranse!AO52)</f>
        <v>19791.495999999999</v>
      </c>
      <c r="H42" s="23">
        <f>IF(P_leveranse!AP52=0," ",P_leveranse!AP52)</f>
        <v>18538.475999999999</v>
      </c>
      <c r="I42" s="23">
        <f>IF(P_leveranse!AQ52=0," ",P_leveranse!AQ52)</f>
        <v>17401.472999999998</v>
      </c>
      <c r="J42" s="23">
        <f>IF(P_leveranse!AR52=0," ",P_leveranse!AR52)</f>
        <v>17458.705999999998</v>
      </c>
      <c r="K42" s="23">
        <f>IF(P_leveranse!AS52=0," ",P_leveranse!AS52)</f>
        <v>18241.594000000001</v>
      </c>
      <c r="L42" s="23">
        <f>IF(P_leveranse!AT52=0," ",P_leveranse!AT52)</f>
        <v>17840</v>
      </c>
      <c r="M42" s="23">
        <f>IF(P_leveranse!AU52=0," ",P_leveranse!AU52)</f>
        <v>17538</v>
      </c>
      <c r="N42" s="23">
        <f>IF(P_leveranse!AV52=0," ",P_leveranse!AV52)</f>
        <v>17114</v>
      </c>
      <c r="O42" s="23">
        <f>IF(P_leveranse!AW52=0," ",P_leveranse!AW52)</f>
        <v>17020</v>
      </c>
      <c r="P42" s="23">
        <f>IF(P_leveranse!AX52=0," ",P_leveranse!AX52)</f>
        <v>16479</v>
      </c>
      <c r="Q42" s="23">
        <f>IF(P_leveranse!AY52=0," ",P_leveranse!AY52)</f>
        <v>15478</v>
      </c>
      <c r="R42" s="23">
        <f>IF(P_leveranse!AZ52=0," ",P_leveranse!AZ52)</f>
        <v>14999.901</v>
      </c>
      <c r="S42" s="23">
        <f>IF(P_leveranse!BA52=0," ",P_leveranse!BA52)</f>
        <v>13988.728999999999</v>
      </c>
      <c r="T42" s="23">
        <f>IF(P_leveranse!BB52=0," ",P_leveranse!BB52)</f>
        <v>14395.985000000001</v>
      </c>
      <c r="U42" s="23">
        <f>IF(P_leveranse!BC52=0," ",P_leveranse!BC52)</f>
        <v>14391.143</v>
      </c>
      <c r="V42" s="23">
        <f>IF(P_leveranse!BD52=0," ",P_leveranse!BD52)</f>
        <v>14246.156999999999</v>
      </c>
      <c r="W42" s="23">
        <f>IF(P_leveranse!BE52=0," ",P_leveranse!BE52)</f>
        <v>14499.451000000001</v>
      </c>
      <c r="X42" s="23">
        <f>IF(P_leveranse!BF52=0," ",P_leveranse!BF52)</f>
        <v>14387.159</v>
      </c>
      <c r="Y42" s="23">
        <f>IF(P_leveranse!BG52=0," ",P_leveranse!BG52)</f>
        <v>13786.636</v>
      </c>
      <c r="Z42" s="23">
        <f>IF(P_leveranse!BH52=0," ",P_leveranse!BH52)</f>
        <v>13572.994999999999</v>
      </c>
      <c r="AA42" s="23">
        <f>IF(P_leveranse!BI52=0," ",P_leveranse!BI52)</f>
        <v>13341.535</v>
      </c>
      <c r="AB42" s="23">
        <f>IF(P_leveranse!BJ52=0," ",P_leveranse!BJ52)</f>
        <v>13953.046</v>
      </c>
      <c r="AC42" s="23">
        <f>IF(P_leveranse!BK52=0," ",P_leveranse!BK52)</f>
        <v>13659.968999999999</v>
      </c>
      <c r="AD42" s="23">
        <f>IF(P_leveranse!BL52=0," ",P_leveranse!BL52)</f>
        <v>12378.343000000001</v>
      </c>
      <c r="AE42" s="23">
        <f>IF(P_leveranse!BM52=0," ",P_leveranse!BM52)</f>
        <v>11925.304</v>
      </c>
      <c r="AF42" s="23">
        <f>IF(P_leveranse!BN52=0," ",P_leveranse!BN52)</f>
        <v>12042.895</v>
      </c>
    </row>
    <row r="43" spans="2:32" ht="14.1" customHeight="1" x14ac:dyDescent="0.2">
      <c r="B43" s="23" t="str">
        <f>IF(P_leveranse!AJ53=0," ",P_leveranse!AJ53)</f>
        <v>Åfjord</v>
      </c>
      <c r="C43" s="23">
        <f>IF(P_leveranse!AK53=0," ",P_leveranse!AK53)</f>
        <v>14145</v>
      </c>
      <c r="D43" s="23">
        <f>IF(P_leveranse!AL53=0," ",P_leveranse!AL53)</f>
        <v>13657</v>
      </c>
      <c r="E43" s="23">
        <f>IF(P_leveranse!AM53=0," ",P_leveranse!AM53)</f>
        <v>13356.939</v>
      </c>
      <c r="F43" s="23">
        <f>IF(P_leveranse!AN53=0," ",P_leveranse!AN53)</f>
        <v>13180.031000000001</v>
      </c>
      <c r="G43" s="23">
        <f>IF(P_leveranse!AO53=0," ",P_leveranse!AO53)</f>
        <v>13200.511999999999</v>
      </c>
      <c r="H43" s="23">
        <f>IF(P_leveranse!AP53=0," ",P_leveranse!AP53)</f>
        <v>12496.859</v>
      </c>
      <c r="I43" s="23">
        <f>IF(P_leveranse!AQ53=0," ",P_leveranse!AQ53)</f>
        <v>11920.546999999999</v>
      </c>
      <c r="J43" s="23">
        <f>IF(P_leveranse!AR53=0," ",P_leveranse!AR53)</f>
        <v>12068.93</v>
      </c>
      <c r="K43" s="23">
        <f>IF(P_leveranse!AS53=0," ",P_leveranse!AS53)</f>
        <v>12090.941999999999</v>
      </c>
      <c r="L43" s="23">
        <f>IF(P_leveranse!AT53=0," ",P_leveranse!AT53)</f>
        <v>12192</v>
      </c>
      <c r="M43" s="23">
        <f>IF(P_leveranse!AU53=0," ",P_leveranse!AU53)</f>
        <v>12457</v>
      </c>
      <c r="N43" s="23">
        <f>IF(P_leveranse!AV53=0," ",P_leveranse!AV53)</f>
        <v>12660</v>
      </c>
      <c r="O43" s="23">
        <f>IF(P_leveranse!AW53=0," ",P_leveranse!AW53)</f>
        <v>13647</v>
      </c>
      <c r="P43" s="23">
        <f>IF(P_leveranse!AX53=0," ",P_leveranse!AX53)</f>
        <v>13332</v>
      </c>
      <c r="Q43" s="23">
        <f>IF(P_leveranse!AY53=0," ",P_leveranse!AY53)</f>
        <v>13489</v>
      </c>
      <c r="R43" s="23">
        <f>IF(P_leveranse!AZ53=0," ",P_leveranse!AZ53)</f>
        <v>13781.041999999999</v>
      </c>
      <c r="S43" s="23">
        <f>IF(P_leveranse!BA53=0," ",P_leveranse!BA53)</f>
        <v>13576.286</v>
      </c>
      <c r="T43" s="23">
        <f>IF(P_leveranse!BB53=0," ",P_leveranse!BB53)</f>
        <v>14248.873</v>
      </c>
      <c r="U43" s="23">
        <f>IF(P_leveranse!BC53=0," ",P_leveranse!BC53)</f>
        <v>14275.210000000001</v>
      </c>
      <c r="V43" s="23">
        <f>IF(P_leveranse!BD53=0," ",P_leveranse!BD53)</f>
        <v>14177.305</v>
      </c>
      <c r="W43" s="23">
        <f>IF(P_leveranse!BE53=0," ",P_leveranse!BE53)</f>
        <v>14632.634</v>
      </c>
      <c r="X43" s="23">
        <f>IF(P_leveranse!BF53=0," ",P_leveranse!BF53)</f>
        <v>14441.076999999999</v>
      </c>
      <c r="Y43" s="23">
        <f>IF(P_leveranse!BG53=0," ",P_leveranse!BG53)</f>
        <v>14321.182000000001</v>
      </c>
      <c r="Z43" s="23">
        <f>IF(P_leveranse!BH53=0," ",P_leveranse!BH53)</f>
        <v>14718.678</v>
      </c>
      <c r="AA43" s="23">
        <f>IF(P_leveranse!BI53=0," ",P_leveranse!BI53)</f>
        <v>14423.726999999999</v>
      </c>
      <c r="AB43" s="23">
        <f>IF(P_leveranse!BJ53=0," ",P_leveranse!BJ53)</f>
        <v>14514.293</v>
      </c>
      <c r="AC43" s="23">
        <f>IF(P_leveranse!BK53=0," ",P_leveranse!BK53)</f>
        <v>15012.419</v>
      </c>
      <c r="AD43" s="23">
        <f>IF(P_leveranse!BL53=0," ",P_leveranse!BL53)</f>
        <v>13987.79</v>
      </c>
      <c r="AE43" s="23">
        <f>IF(P_leveranse!BM53=0," ",P_leveranse!BM53)</f>
        <v>13438.031999999999</v>
      </c>
      <c r="AF43" s="23">
        <f>IF(P_leveranse!BN53=0," ",P_leveranse!BN53)</f>
        <v>13188.169</v>
      </c>
    </row>
    <row r="44" spans="2:32" ht="14.1" customHeight="1" x14ac:dyDescent="0.2">
      <c r="B44" s="233" t="str">
        <f>IF(P_leveranse!AJ54=0," ",P_leveranse!AJ54)</f>
        <v>Sum melkemengde</v>
      </c>
      <c r="C44" s="233">
        <f>IF(P_leveranse!AK54=0," ",P_leveranse!AK54)</f>
        <v>369445</v>
      </c>
      <c r="D44" s="233">
        <f>IF(P_leveranse!AL54=0," ",P_leveranse!AL54)</f>
        <v>363830</v>
      </c>
      <c r="E44" s="233">
        <f>IF(P_leveranse!AM54=0," ",P_leveranse!AM54)</f>
        <v>365659.80000000005</v>
      </c>
      <c r="F44" s="233">
        <f>IF(P_leveranse!AN54=0," ",P_leveranse!AN54)</f>
        <v>363721.75</v>
      </c>
      <c r="G44" s="233">
        <f>IF(P_leveranse!AO54=0," ",P_leveranse!AO54)</f>
        <v>358632.87299999996</v>
      </c>
      <c r="H44" s="233">
        <f>IF(P_leveranse!AP54=0," ",P_leveranse!AP54)</f>
        <v>339560.85400000005</v>
      </c>
      <c r="I44" s="233">
        <f>IF(P_leveranse!AQ54=0," ",P_leveranse!AQ54)</f>
        <v>327497.70800000004</v>
      </c>
      <c r="J44" s="233">
        <f>IF(P_leveranse!AR54=0," ",P_leveranse!AR54)</f>
        <v>328977.92600000004</v>
      </c>
      <c r="K44" s="233">
        <f>IF(P_leveranse!AS54=0," ",P_leveranse!AS54)</f>
        <v>333811.00099999993</v>
      </c>
      <c r="L44" s="233">
        <f>IF(P_leveranse!AT54=0," ",P_leveranse!AT54)</f>
        <v>332838</v>
      </c>
      <c r="M44" s="233">
        <f>IF(P_leveranse!AU54=0," ",P_leveranse!AU54)</f>
        <v>331492</v>
      </c>
      <c r="N44" s="233">
        <f>IF(P_leveranse!AV54=0," ",P_leveranse!AV54)</f>
        <v>329262</v>
      </c>
      <c r="O44" s="233">
        <f>IF(P_leveranse!AW54=0," ",P_leveranse!AW54)</f>
        <v>343514</v>
      </c>
      <c r="P44" s="233">
        <f>IF(P_leveranse!AX54=0," ",P_leveranse!AX54)</f>
        <v>336641</v>
      </c>
      <c r="Q44" s="233">
        <f>IF(P_leveranse!AY54=0," ",P_leveranse!AY54)</f>
        <v>330405</v>
      </c>
      <c r="R44" s="233">
        <f>IF(P_leveranse!AZ54=0," ",P_leveranse!AZ54)</f>
        <v>334622.51300000004</v>
      </c>
      <c r="S44" s="233">
        <f>IF(P_leveranse!BA54=0," ",P_leveranse!BA54)</f>
        <v>328840.16699999996</v>
      </c>
      <c r="T44" s="233">
        <f>IF(P_leveranse!BB54=0," ",P_leveranse!BB54)</f>
        <v>340744.60900000005</v>
      </c>
      <c r="U44" s="233">
        <f>IF(P_leveranse!BC54=0," ",P_leveranse!BC54)</f>
        <v>337268.29399999999</v>
      </c>
      <c r="V44" s="233">
        <f>IF(P_leveranse!BD54=0," ",P_leveranse!BD54)</f>
        <v>332731.74</v>
      </c>
      <c r="W44" s="233">
        <f>IF(P_leveranse!BE54=0," ",P_leveranse!BE54)</f>
        <v>340727.03200000001</v>
      </c>
      <c r="X44" s="233">
        <f>IF(P_leveranse!BF54=0," ",P_leveranse!BF54)</f>
        <v>339888.67599999998</v>
      </c>
      <c r="Y44" s="233">
        <f>IF(P_leveranse!BG54=0," ",P_leveranse!BG54)</f>
        <v>333839.38100000005</v>
      </c>
      <c r="Z44" s="233">
        <f>IF(P_leveranse!BH54=0," ",P_leveranse!BH54)</f>
        <v>339216.92</v>
      </c>
      <c r="AA44" s="233">
        <f>IF(P_leveranse!BI54=0," ",P_leveranse!BI54)</f>
        <v>333262.03899999999</v>
      </c>
      <c r="AB44" s="233">
        <f>IF(P_leveranse!BJ54=0," ",P_leveranse!BJ54)</f>
        <v>332612.81400000001</v>
      </c>
      <c r="AC44" s="233">
        <f>IF(P_leveranse!BK54=0," ",P_leveranse!BK54)</f>
        <v>339012.54000000004</v>
      </c>
      <c r="AD44" s="233">
        <f>IF(P_leveranse!BL54=0," ",P_leveranse!BL54)</f>
        <v>319612.16899999994</v>
      </c>
      <c r="AE44" s="233">
        <f>IF(P_leveranse!BM54=0," ",P_leveranse!BM54)</f>
        <v>305795.71100000001</v>
      </c>
      <c r="AF44" s="233">
        <f>IF(P_leveranse!BN54=0," ",P_leveranse!BN54)</f>
        <v>311268.77400000009</v>
      </c>
    </row>
    <row r="45" spans="2:32" s="33" customFormat="1" ht="12.95" customHeight="1" x14ac:dyDescent="0.2">
      <c r="B45" s="31" t="str">
        <f>IF(P_leveranse!A65=0," ",P_leveranse!A65)</f>
        <v xml:space="preserve"> </v>
      </c>
      <c r="C45" s="32" t="str">
        <f>IF(P_leveranse!B65=0," ",P_leveranse!B65)</f>
        <v xml:space="preserve"> </v>
      </c>
      <c r="D45" s="32" t="str">
        <f>IF(P_leveranse!C65=0," ",P_leveranse!C65)</f>
        <v xml:space="preserve"> </v>
      </c>
      <c r="E45" s="32" t="str">
        <f>IF(P_leveranse!D65=0," ",P_leveranse!D65)</f>
        <v xml:space="preserve"> </v>
      </c>
      <c r="F45" s="32" t="str">
        <f>IF(P_leveranse!E65=0," ",P_leveranse!E65)</f>
        <v xml:space="preserve"> </v>
      </c>
      <c r="G45" s="32" t="str">
        <f>IF(P_leveranse!F65=0," ",P_leveranse!F65)</f>
        <v xml:space="preserve"> </v>
      </c>
      <c r="H45" s="32" t="str">
        <f>IF(P_leveranse!G65=0," ",P_leveranse!G65)</f>
        <v xml:space="preserve"> </v>
      </c>
      <c r="I45" s="32" t="str">
        <f>IF(P_leveranse!H65=0," ",P_leveranse!H65)</f>
        <v xml:space="preserve"> </v>
      </c>
      <c r="J45" s="32" t="str">
        <f>IF(P_leveranse!I65=0," ",P_leveranse!I65)</f>
        <v xml:space="preserve"> </v>
      </c>
      <c r="K45" s="32" t="str">
        <f>IF(P_leveranse!J65=0," ",P_leveranse!J65)</f>
        <v xml:space="preserve"> </v>
      </c>
      <c r="L45" s="32" t="str">
        <f>IF(P_leveranse!K65=0," ",P_leveranse!K65)</f>
        <v xml:space="preserve"> </v>
      </c>
      <c r="M45" s="32" t="str">
        <f>IF(P_leveranse!L65=0," ",P_leveranse!L65)</f>
        <v xml:space="preserve"> </v>
      </c>
      <c r="N45" s="32" t="str">
        <f>IF(P_leveranse!M65=0," ",P_leveranse!M65)</f>
        <v xml:space="preserve"> </v>
      </c>
      <c r="O45" s="32" t="str">
        <f>IF(P_leveranse!N65=0," ",P_leveranse!N65)</f>
        <v xml:space="preserve"> </v>
      </c>
      <c r="P45" s="32" t="str">
        <f>IF(P_leveranse!O65=0," ",P_leveranse!O65)</f>
        <v xml:space="preserve"> </v>
      </c>
      <c r="Q45" s="32" t="str">
        <f>IF(P_leveranse!P65=0," ",P_leveranse!P65)</f>
        <v xml:space="preserve"> </v>
      </c>
      <c r="R45" s="32" t="str">
        <f>IF(P_leveranse!Q65=0," ",P_leveranse!Q65)</f>
        <v xml:space="preserve"> </v>
      </c>
      <c r="S45" s="32" t="str">
        <f>IF(P_leveranse!R65=0," ",P_leveranse!R65)</f>
        <v xml:space="preserve"> </v>
      </c>
      <c r="T45" s="32" t="str">
        <f>IF(P_leveranse!S65=0," ",P_leveranse!S65)</f>
        <v xml:space="preserve"> </v>
      </c>
      <c r="U45" s="32" t="str">
        <f>IF(P_leveranse!T65=0," ",P_leveranse!T65)</f>
        <v xml:space="preserve"> </v>
      </c>
      <c r="V45" s="32" t="str">
        <f>IF(P_leveranse!U65=0," ",P_leveranse!U65)</f>
        <v xml:space="preserve"> </v>
      </c>
      <c r="W45" s="32" t="str">
        <f>IF(P_leveranse!V65=0," ",P_leveranse!V65)</f>
        <v xml:space="preserve"> </v>
      </c>
      <c r="X45" s="32" t="str">
        <f>IF(P_leveranse!W65=0," ",P_leveranse!W65)</f>
        <v xml:space="preserve"> </v>
      </c>
      <c r="Y45" s="32" t="str">
        <f>IF(P_leveranse!X65=0," ",P_leveranse!X65)</f>
        <v xml:space="preserve"> </v>
      </c>
      <c r="Z45" s="32" t="str">
        <f>IF(P_leveranse!Y65=0," ",P_leveranse!Y65)</f>
        <v xml:space="preserve"> </v>
      </c>
      <c r="AA45" s="32" t="str">
        <f>IF(P_leveranse!Z65=0," ",P_leveranse!Z65)</f>
        <v xml:space="preserve"> </v>
      </c>
      <c r="AB45" s="32" t="str">
        <f>IF(P_leveranse!AA65=0," ",P_leveranse!AA65)</f>
        <v xml:space="preserve"> </v>
      </c>
      <c r="AC45" s="32" t="str">
        <f>IF(P_leveranse!AB65=0," ",P_leveranse!AB65)</f>
        <v xml:space="preserve"> </v>
      </c>
      <c r="AD45" s="31"/>
    </row>
    <row r="46" spans="2:32" s="33" customFormat="1" ht="12.95" customHeight="1" x14ac:dyDescent="0.2">
      <c r="B46" s="31" t="str">
        <f>IF(P_leveranse!A66=0," ",P_leveranse!A66)</f>
        <v xml:space="preserve"> </v>
      </c>
      <c r="C46" s="32" t="str">
        <f>IF(P_leveranse!B66=0," ",P_leveranse!B66)</f>
        <v xml:space="preserve"> </v>
      </c>
      <c r="D46" s="32" t="str">
        <f>IF(P_leveranse!C66=0," ",P_leveranse!C66)</f>
        <v xml:space="preserve"> </v>
      </c>
      <c r="E46" s="32" t="str">
        <f>IF(P_leveranse!D66=0," ",P_leveranse!D66)</f>
        <v xml:space="preserve"> </v>
      </c>
      <c r="F46" s="32" t="str">
        <f>IF(P_leveranse!E66=0," ",P_leveranse!E66)</f>
        <v xml:space="preserve"> </v>
      </c>
      <c r="G46" s="32" t="str">
        <f>IF(P_leveranse!F66=0," ",P_leveranse!F66)</f>
        <v xml:space="preserve"> </v>
      </c>
      <c r="H46" s="32" t="str">
        <f>IF(P_leveranse!G66=0," ",P_leveranse!G66)</f>
        <v xml:space="preserve"> </v>
      </c>
      <c r="I46" s="32" t="str">
        <f>IF(P_leveranse!H66=0," ",P_leveranse!H66)</f>
        <v xml:space="preserve"> </v>
      </c>
      <c r="J46" s="32" t="str">
        <f>IF(P_leveranse!I66=0," ",P_leveranse!I66)</f>
        <v xml:space="preserve"> </v>
      </c>
      <c r="K46" s="32" t="str">
        <f>IF(P_leveranse!J66=0," ",P_leveranse!J66)</f>
        <v xml:space="preserve"> </v>
      </c>
      <c r="L46" s="32" t="str">
        <f>IF(P_leveranse!K66=0," ",P_leveranse!K66)</f>
        <v xml:space="preserve"> </v>
      </c>
      <c r="M46" s="32" t="str">
        <f>IF(P_leveranse!L66=0," ",P_leveranse!L66)</f>
        <v xml:space="preserve"> </v>
      </c>
      <c r="N46" s="32" t="str">
        <f>IF(P_leveranse!M66=0," ",P_leveranse!M66)</f>
        <v xml:space="preserve"> </v>
      </c>
      <c r="O46" s="32" t="str">
        <f>IF(P_leveranse!N66=0," ",P_leveranse!N66)</f>
        <v xml:space="preserve"> </v>
      </c>
      <c r="P46" s="32" t="str">
        <f>IF(P_leveranse!O66=0," ",P_leveranse!O66)</f>
        <v xml:space="preserve"> </v>
      </c>
      <c r="Q46" s="32" t="str">
        <f>IF(P_leveranse!P66=0," ",P_leveranse!P66)</f>
        <v xml:space="preserve"> </v>
      </c>
      <c r="R46" s="32" t="str">
        <f>IF(P_leveranse!Q66=0," ",P_leveranse!Q66)</f>
        <v xml:space="preserve"> </v>
      </c>
      <c r="S46" s="32" t="str">
        <f>IF(P_leveranse!R66=0," ",P_leveranse!R66)</f>
        <v xml:space="preserve"> </v>
      </c>
      <c r="T46" s="32" t="str">
        <f>IF(P_leveranse!S66=0," ",P_leveranse!S66)</f>
        <v xml:space="preserve"> </v>
      </c>
      <c r="U46" s="32" t="str">
        <f>IF(P_leveranse!T66=0," ",P_leveranse!T66)</f>
        <v xml:space="preserve"> </v>
      </c>
      <c r="V46" s="32" t="str">
        <f>IF(P_leveranse!U66=0," ",P_leveranse!U66)</f>
        <v xml:space="preserve"> </v>
      </c>
      <c r="W46" s="32" t="str">
        <f>IF(P_leveranse!V66=0," ",P_leveranse!V66)</f>
        <v xml:space="preserve"> </v>
      </c>
      <c r="X46" s="32" t="str">
        <f>IF(P_leveranse!W66=0," ",P_leveranse!W66)</f>
        <v xml:space="preserve"> </v>
      </c>
      <c r="Y46" s="32" t="str">
        <f>IF(P_leveranse!X66=0," ",P_leveranse!X66)</f>
        <v xml:space="preserve"> </v>
      </c>
      <c r="Z46" s="32" t="str">
        <f>IF(P_leveranse!Y66=0," ",P_leveranse!Y66)</f>
        <v xml:space="preserve"> </v>
      </c>
      <c r="AA46" s="32" t="str">
        <f>IF(P_leveranse!Z66=0," ",P_leveranse!Z66)</f>
        <v xml:space="preserve"> </v>
      </c>
      <c r="AB46" s="32" t="str">
        <f>IF(P_leveranse!AA66=0," ",P_leveranse!AA66)</f>
        <v xml:space="preserve"> </v>
      </c>
      <c r="AC46" s="32" t="str">
        <f>IF(P_leveranse!AB66=0," ",P_leveranse!AB66)</f>
        <v xml:space="preserve"> </v>
      </c>
      <c r="AD46" s="31"/>
    </row>
    <row r="47" spans="2:32" s="33" customFormat="1" ht="12.95" customHeight="1" x14ac:dyDescent="0.2">
      <c r="B47" s="31" t="str">
        <f>IF(P_leveranse!A67=0," ",P_leveranse!A67)</f>
        <v xml:space="preserve"> </v>
      </c>
      <c r="C47" s="32" t="str">
        <f>IF(P_leveranse!B67=0," ",P_leveranse!B67)</f>
        <v xml:space="preserve"> </v>
      </c>
      <c r="D47" s="32" t="str">
        <f>IF(P_leveranse!C67=0," ",P_leveranse!C67)</f>
        <v xml:space="preserve"> </v>
      </c>
      <c r="E47" s="32" t="str">
        <f>IF(P_leveranse!D67=0," ",P_leveranse!D67)</f>
        <v xml:space="preserve"> </v>
      </c>
      <c r="F47" s="32" t="str">
        <f>IF(P_leveranse!E67=0," ",P_leveranse!E67)</f>
        <v xml:space="preserve"> </v>
      </c>
      <c r="G47" s="32" t="str">
        <f>IF(P_leveranse!F67=0," ",P_leveranse!F67)</f>
        <v xml:space="preserve"> </v>
      </c>
      <c r="H47" s="32" t="str">
        <f>IF(P_leveranse!G67=0," ",P_leveranse!G67)</f>
        <v xml:space="preserve"> </v>
      </c>
      <c r="I47" s="32" t="str">
        <f>IF(P_leveranse!H67=0," ",P_leveranse!H67)</f>
        <v xml:space="preserve"> </v>
      </c>
      <c r="J47" s="32" t="str">
        <f>IF(P_leveranse!I67=0," ",P_leveranse!I67)</f>
        <v xml:space="preserve"> </v>
      </c>
      <c r="K47" s="32" t="str">
        <f>IF(P_leveranse!J67=0," ",P_leveranse!J67)</f>
        <v xml:space="preserve"> </v>
      </c>
      <c r="L47" s="32" t="str">
        <f>IF(P_leveranse!K67=0," ",P_leveranse!K67)</f>
        <v xml:space="preserve"> </v>
      </c>
      <c r="M47" s="32" t="str">
        <f>IF(P_leveranse!L67=0," ",P_leveranse!L67)</f>
        <v xml:space="preserve"> </v>
      </c>
      <c r="N47" s="32" t="str">
        <f>IF(P_leveranse!M67=0," ",P_leveranse!M67)</f>
        <v xml:space="preserve"> </v>
      </c>
      <c r="O47" s="32" t="str">
        <f>IF(P_leveranse!N67=0," ",P_leveranse!N67)</f>
        <v xml:space="preserve"> </v>
      </c>
      <c r="P47" s="32" t="str">
        <f>IF(P_leveranse!O67=0," ",P_leveranse!O67)</f>
        <v xml:space="preserve"> </v>
      </c>
      <c r="Q47" s="32" t="str">
        <f>IF(P_leveranse!P67=0," ",P_leveranse!P67)</f>
        <v xml:space="preserve"> </v>
      </c>
      <c r="R47" s="32" t="str">
        <f>IF(P_leveranse!Q67=0," ",P_leveranse!Q67)</f>
        <v xml:space="preserve"> </v>
      </c>
      <c r="S47" s="32" t="str">
        <f>IF(P_leveranse!R67=0," ",P_leveranse!R67)</f>
        <v xml:space="preserve"> </v>
      </c>
      <c r="T47" s="32" t="str">
        <f>IF(P_leveranse!S67=0," ",P_leveranse!S67)</f>
        <v xml:space="preserve"> </v>
      </c>
      <c r="U47" s="32" t="str">
        <f>IF(P_leveranse!T67=0," ",P_leveranse!T67)</f>
        <v xml:space="preserve"> </v>
      </c>
      <c r="V47" s="32" t="str">
        <f>IF(P_leveranse!U67=0," ",P_leveranse!U67)</f>
        <v xml:space="preserve"> </v>
      </c>
      <c r="W47" s="32" t="str">
        <f>IF(P_leveranse!V67=0," ",P_leveranse!V67)</f>
        <v xml:space="preserve"> </v>
      </c>
      <c r="X47" s="32" t="str">
        <f>IF(P_leveranse!W67=0," ",P_leveranse!W67)</f>
        <v xml:space="preserve"> </v>
      </c>
      <c r="Y47" s="32" t="str">
        <f>IF(P_leveranse!X67=0," ",P_leveranse!X67)</f>
        <v xml:space="preserve"> </v>
      </c>
      <c r="Z47" s="32" t="str">
        <f>IF(P_leveranse!Y67=0," ",P_leveranse!Y67)</f>
        <v xml:space="preserve"> </v>
      </c>
      <c r="AA47" s="32" t="str">
        <f>IF(P_leveranse!Z67=0," ",P_leveranse!Z67)</f>
        <v xml:space="preserve"> </v>
      </c>
      <c r="AB47" s="32" t="str">
        <f>IF(P_leveranse!AA67=0," ",P_leveranse!AA67)</f>
        <v xml:space="preserve"> </v>
      </c>
      <c r="AC47" s="32" t="str">
        <f>IF(P_leveranse!AB67=0," ",P_leveranse!AB67)</f>
        <v xml:space="preserve"> </v>
      </c>
      <c r="AD47" s="31"/>
    </row>
    <row r="48" spans="2:32" s="33" customFormat="1" ht="12.95" customHeight="1" x14ac:dyDescent="0.2">
      <c r="B48" s="31" t="str">
        <f>IF(P_leveranse!A68=0," ",P_leveranse!A68)</f>
        <v xml:space="preserve"> </v>
      </c>
      <c r="C48" s="31" t="str">
        <f>IF(P_leveranse!B68=0," ",P_leveranse!B68)</f>
        <v xml:space="preserve"> </v>
      </c>
      <c r="D48" s="31" t="str">
        <f>IF(P_leveranse!C68=0," ",P_leveranse!C68)</f>
        <v xml:space="preserve"> </v>
      </c>
      <c r="E48" s="31" t="str">
        <f>IF(P_leveranse!D68=0," ",P_leveranse!D68)</f>
        <v xml:space="preserve"> </v>
      </c>
      <c r="F48" s="31" t="str">
        <f>IF(P_leveranse!E68=0," ",P_leveranse!E68)</f>
        <v xml:space="preserve"> </v>
      </c>
      <c r="G48" s="31" t="str">
        <f>IF(P_leveranse!F68=0," ",P_leveranse!F68)</f>
        <v xml:space="preserve"> </v>
      </c>
      <c r="H48" s="31" t="str">
        <f>IF(P_leveranse!G68=0," ",P_leveranse!G68)</f>
        <v xml:space="preserve"> </v>
      </c>
      <c r="I48" s="31" t="str">
        <f>IF(P_leveranse!H68=0," ",P_leveranse!H68)</f>
        <v xml:space="preserve"> </v>
      </c>
      <c r="J48" s="31" t="str">
        <f>IF(P_leveranse!I68=0," ",P_leveranse!I68)</f>
        <v xml:space="preserve"> </v>
      </c>
      <c r="K48" s="31" t="str">
        <f>IF(P_leveranse!J68=0," ",P_leveranse!J68)</f>
        <v xml:space="preserve"> </v>
      </c>
      <c r="L48" s="31" t="str">
        <f>IF(P_leveranse!K68=0," ",P_leveranse!K68)</f>
        <v xml:space="preserve"> </v>
      </c>
      <c r="M48" s="31" t="str">
        <f>IF(P_leveranse!L68=0," ",P_leveranse!L68)</f>
        <v xml:space="preserve"> </v>
      </c>
      <c r="N48" s="31" t="str">
        <f>IF(P_leveranse!M68=0," ",P_leveranse!M68)</f>
        <v xml:space="preserve"> </v>
      </c>
      <c r="O48" s="31" t="str">
        <f>IF(P_leveranse!N68=0," ",P_leveranse!N68)</f>
        <v xml:space="preserve"> </v>
      </c>
      <c r="P48" s="31" t="str">
        <f>IF(P_leveranse!O68=0," ",P_leveranse!O68)</f>
        <v xml:space="preserve"> </v>
      </c>
      <c r="Q48" s="31" t="str">
        <f>IF(P_leveranse!P68=0," ",P_leveranse!P68)</f>
        <v xml:space="preserve"> </v>
      </c>
      <c r="R48" s="31" t="str">
        <f>IF(P_leveranse!Q68=0," ",P_leveranse!Q68)</f>
        <v xml:space="preserve"> </v>
      </c>
      <c r="S48" s="31" t="str">
        <f>IF(P_leveranse!R68=0," ",P_leveranse!R68)</f>
        <v xml:space="preserve"> </v>
      </c>
      <c r="T48" s="31" t="str">
        <f>IF(P_leveranse!S68=0," ",P_leveranse!S68)</f>
        <v xml:space="preserve"> </v>
      </c>
      <c r="U48" s="31" t="str">
        <f>IF(P_leveranse!T68=0," ",P_leveranse!T68)</f>
        <v xml:space="preserve"> </v>
      </c>
      <c r="V48" s="31" t="str">
        <f>IF(P_leveranse!U68=0," ",P_leveranse!U68)</f>
        <v xml:space="preserve"> </v>
      </c>
      <c r="W48" s="31" t="str">
        <f>IF(P_leveranse!V68=0," ",P_leveranse!V68)</f>
        <v xml:space="preserve"> </v>
      </c>
      <c r="X48" s="31" t="str">
        <f>IF(P_leveranse!W68=0," ",P_leveranse!W68)</f>
        <v xml:space="preserve"> </v>
      </c>
      <c r="Y48" s="31" t="str">
        <f>IF(P_leveranse!X68=0," ",P_leveranse!X68)</f>
        <v xml:space="preserve"> </v>
      </c>
      <c r="Z48" s="31" t="str">
        <f>IF(P_leveranse!Y68=0," ",P_leveranse!Y68)</f>
        <v xml:space="preserve"> </v>
      </c>
      <c r="AA48" s="31" t="str">
        <f>IF(P_leveranse!Z68=0," ",P_leveranse!Z68)</f>
        <v xml:space="preserve"> </v>
      </c>
      <c r="AB48" s="31" t="str">
        <f>IF(P_leveranse!AA68=0," ",P_leveranse!AA68)</f>
        <v xml:space="preserve"> </v>
      </c>
      <c r="AC48" s="31" t="str">
        <f>IF(P_leveranse!AB68=0," ",P_leveranse!AB68)</f>
        <v xml:space="preserve"> </v>
      </c>
      <c r="AD48" s="31"/>
    </row>
    <row r="49" spans="2:30" s="33" customFormat="1" ht="12.95" customHeight="1" x14ac:dyDescent="0.2">
      <c r="B49" s="31" t="str">
        <f>IF(P_leveranse!A69=0," ",P_leveranse!A69)</f>
        <v xml:space="preserve"> </v>
      </c>
      <c r="C49" s="31" t="str">
        <f>IF(P_leveranse!B69=0," ",P_leveranse!B69)</f>
        <v xml:space="preserve"> </v>
      </c>
      <c r="D49" s="31" t="str">
        <f>IF(P_leveranse!C69=0," ",P_leveranse!C69)</f>
        <v xml:space="preserve"> </v>
      </c>
      <c r="E49" s="31" t="str">
        <f>IF(P_leveranse!D69=0," ",P_leveranse!D69)</f>
        <v xml:space="preserve"> </v>
      </c>
      <c r="F49" s="31" t="str">
        <f>IF(P_leveranse!E69=0," ",P_leveranse!E69)</f>
        <v xml:space="preserve"> </v>
      </c>
      <c r="G49" s="31" t="str">
        <f>IF(P_leveranse!F69=0," ",P_leveranse!F69)</f>
        <v xml:space="preserve"> </v>
      </c>
      <c r="H49" s="31" t="str">
        <f>IF(P_leveranse!G69=0," ",P_leveranse!G69)</f>
        <v xml:space="preserve"> </v>
      </c>
      <c r="I49" s="31" t="str">
        <f>IF(P_leveranse!H69=0," ",P_leveranse!H69)</f>
        <v xml:space="preserve"> </v>
      </c>
      <c r="J49" s="31" t="str">
        <f>IF(P_leveranse!I69=0," ",P_leveranse!I69)</f>
        <v xml:space="preserve"> </v>
      </c>
      <c r="K49" s="31" t="str">
        <f>IF(P_leveranse!J69=0," ",P_leveranse!J69)</f>
        <v xml:space="preserve"> </v>
      </c>
      <c r="L49" s="31" t="str">
        <f>IF(P_leveranse!K69=0," ",P_leveranse!K69)</f>
        <v xml:space="preserve"> </v>
      </c>
      <c r="M49" s="31" t="str">
        <f>IF(P_leveranse!L69=0," ",P_leveranse!L69)</f>
        <v xml:space="preserve"> </v>
      </c>
      <c r="N49" s="31" t="str">
        <f>IF(P_leveranse!M69=0," ",P_leveranse!M69)</f>
        <v xml:space="preserve"> </v>
      </c>
      <c r="O49" s="31" t="str">
        <f>IF(P_leveranse!N69=0," ",P_leveranse!N69)</f>
        <v xml:space="preserve"> </v>
      </c>
      <c r="P49" s="31" t="str">
        <f>IF(P_leveranse!O69=0," ",P_leveranse!O69)</f>
        <v xml:space="preserve"> </v>
      </c>
      <c r="Q49" s="31" t="str">
        <f>IF(P_leveranse!P69=0," ",P_leveranse!P69)</f>
        <v xml:space="preserve"> </v>
      </c>
      <c r="R49" s="31" t="str">
        <f>IF(P_leveranse!Q69=0," ",P_leveranse!Q69)</f>
        <v xml:space="preserve"> </v>
      </c>
      <c r="S49" s="31" t="str">
        <f>IF(P_leveranse!R69=0," ",P_leveranse!R69)</f>
        <v xml:space="preserve"> </v>
      </c>
      <c r="T49" s="31" t="str">
        <f>IF(P_leveranse!S69=0," ",P_leveranse!S69)</f>
        <v xml:space="preserve"> </v>
      </c>
      <c r="U49" s="31" t="str">
        <f>IF(P_leveranse!T69=0," ",P_leveranse!T69)</f>
        <v xml:space="preserve"> </v>
      </c>
      <c r="V49" s="31" t="str">
        <f>IF(P_leveranse!U69=0," ",P_leveranse!U69)</f>
        <v xml:space="preserve"> </v>
      </c>
      <c r="W49" s="31" t="str">
        <f>IF(P_leveranse!V69=0," ",P_leveranse!V69)</f>
        <v xml:space="preserve"> </v>
      </c>
      <c r="X49" s="31" t="str">
        <f>IF(P_leveranse!W69=0," ",P_leveranse!W69)</f>
        <v xml:space="preserve"> </v>
      </c>
      <c r="Y49" s="31" t="str">
        <f>IF(P_leveranse!X69=0," ",P_leveranse!X69)</f>
        <v xml:space="preserve"> </v>
      </c>
      <c r="Z49" s="31" t="str">
        <f>IF(P_leveranse!Y69=0," ",P_leveranse!Y69)</f>
        <v xml:space="preserve"> </v>
      </c>
      <c r="AA49" s="31" t="str">
        <f>IF(P_leveranse!Z69=0," ",P_leveranse!Z69)</f>
        <v xml:space="preserve"> </v>
      </c>
      <c r="AB49" s="31" t="str">
        <f>IF(P_leveranse!AA69=0," ",P_leveranse!AA69)</f>
        <v xml:space="preserve"> </v>
      </c>
      <c r="AC49" s="31" t="str">
        <f>IF(P_leveranse!AB69=0," ",P_leveranse!AB69)</f>
        <v xml:space="preserve"> </v>
      </c>
      <c r="AD49" s="31"/>
    </row>
    <row r="50" spans="2:30" s="33" customFormat="1" ht="12.95" customHeight="1" x14ac:dyDescent="0.2">
      <c r="B50" s="31" t="str">
        <f>IF(P_leveranse!A70=0," ",P_leveranse!A70)</f>
        <v xml:space="preserve"> </v>
      </c>
      <c r="C50" s="31" t="str">
        <f>IF(P_leveranse!B70=0," ",P_leveranse!B70)</f>
        <v xml:space="preserve"> </v>
      </c>
      <c r="D50" s="31" t="str">
        <f>IF(P_leveranse!C70=0," ",P_leveranse!C70)</f>
        <v xml:space="preserve"> </v>
      </c>
      <c r="E50" s="31" t="str">
        <f>IF(P_leveranse!D70=0," ",P_leveranse!D70)</f>
        <v xml:space="preserve"> </v>
      </c>
      <c r="F50" s="31" t="str">
        <f>IF(P_leveranse!E70=0," ",P_leveranse!E70)</f>
        <v xml:space="preserve"> </v>
      </c>
      <c r="G50" s="31" t="str">
        <f>IF(P_leveranse!F70=0," ",P_leveranse!F70)</f>
        <v xml:space="preserve"> </v>
      </c>
      <c r="H50" s="31" t="str">
        <f>IF(P_leveranse!G70=0," ",P_leveranse!G70)</f>
        <v xml:space="preserve"> </v>
      </c>
      <c r="I50" s="31" t="str">
        <f>IF(P_leveranse!H70=0," ",P_leveranse!H70)</f>
        <v xml:space="preserve"> </v>
      </c>
      <c r="J50" s="31" t="str">
        <f>IF(P_leveranse!I70=0," ",P_leveranse!I70)</f>
        <v xml:space="preserve"> </v>
      </c>
      <c r="K50" s="31" t="str">
        <f>IF(P_leveranse!J70=0," ",P_leveranse!J70)</f>
        <v xml:space="preserve"> </v>
      </c>
      <c r="L50" s="31" t="str">
        <f>IF(P_leveranse!K70=0," ",P_leveranse!K70)</f>
        <v xml:space="preserve"> </v>
      </c>
      <c r="M50" s="31" t="str">
        <f>IF(P_leveranse!L70=0," ",P_leveranse!L70)</f>
        <v xml:space="preserve"> </v>
      </c>
      <c r="N50" s="31" t="str">
        <f>IF(P_leveranse!M70=0," ",P_leveranse!M70)</f>
        <v xml:space="preserve"> </v>
      </c>
      <c r="O50" s="31" t="str">
        <f>IF(P_leveranse!N70=0," ",P_leveranse!N70)</f>
        <v xml:space="preserve"> </v>
      </c>
      <c r="P50" s="31" t="str">
        <f>IF(P_leveranse!O70=0," ",P_leveranse!O70)</f>
        <v xml:space="preserve"> </v>
      </c>
      <c r="Q50" s="31" t="str">
        <f>IF(P_leveranse!P70=0," ",P_leveranse!P70)</f>
        <v xml:space="preserve"> </v>
      </c>
      <c r="R50" s="31" t="str">
        <f>IF(P_leveranse!Q70=0," ",P_leveranse!Q70)</f>
        <v xml:space="preserve"> </v>
      </c>
      <c r="S50" s="31" t="str">
        <f>IF(P_leveranse!R70=0," ",P_leveranse!R70)</f>
        <v xml:space="preserve"> </v>
      </c>
      <c r="T50" s="31" t="str">
        <f>IF(P_leveranse!S70=0," ",P_leveranse!S70)</f>
        <v xml:space="preserve"> </v>
      </c>
      <c r="U50" s="31" t="str">
        <f>IF(P_leveranse!T70=0," ",P_leveranse!T70)</f>
        <v xml:space="preserve"> </v>
      </c>
      <c r="V50" s="31" t="str">
        <f>IF(P_leveranse!U70=0," ",P_leveranse!U70)</f>
        <v xml:space="preserve"> </v>
      </c>
      <c r="W50" s="31" t="str">
        <f>IF(P_leveranse!V70=0," ",P_leveranse!V70)</f>
        <v xml:space="preserve"> </v>
      </c>
      <c r="X50" s="31" t="str">
        <f>IF(P_leveranse!W70=0," ",P_leveranse!W70)</f>
        <v xml:space="preserve"> </v>
      </c>
      <c r="Y50" s="31" t="str">
        <f>IF(P_leveranse!X70=0," ",P_leveranse!X70)</f>
        <v xml:space="preserve"> </v>
      </c>
      <c r="Z50" s="31" t="str">
        <f>IF(P_leveranse!Y70=0," ",P_leveranse!Y70)</f>
        <v xml:space="preserve"> </v>
      </c>
      <c r="AA50" s="31" t="str">
        <f>IF(P_leveranse!Z70=0," ",P_leveranse!Z70)</f>
        <v xml:space="preserve"> </v>
      </c>
      <c r="AB50" s="31" t="str">
        <f>IF(P_leveranse!AA70=0," ",P_leveranse!AA70)</f>
        <v xml:space="preserve"> </v>
      </c>
      <c r="AC50" s="31" t="str">
        <f>IF(P_leveranse!AB70=0," ",P_leveranse!AB70)</f>
        <v xml:space="preserve"> </v>
      </c>
      <c r="AD50" s="31"/>
    </row>
    <row r="51" spans="2:30" s="33" customFormat="1" ht="12.95" customHeight="1" x14ac:dyDescent="0.2">
      <c r="B51" s="31" t="str">
        <f>IF(P_leveranse!A71=0," ",P_leveranse!A71)</f>
        <v xml:space="preserve"> </v>
      </c>
      <c r="C51" s="31" t="str">
        <f>IF(P_leveranse!B71=0," ",P_leveranse!B71)</f>
        <v xml:space="preserve"> </v>
      </c>
      <c r="D51" s="31" t="str">
        <f>IF(P_leveranse!C71=0," ",P_leveranse!C71)</f>
        <v xml:space="preserve"> </v>
      </c>
      <c r="E51" s="31" t="str">
        <f>IF(P_leveranse!D71=0," ",P_leveranse!D71)</f>
        <v xml:space="preserve"> </v>
      </c>
      <c r="F51" s="31" t="str">
        <f>IF(P_leveranse!E71=0," ",P_leveranse!E71)</f>
        <v xml:space="preserve"> </v>
      </c>
      <c r="G51" s="31" t="str">
        <f>IF(P_leveranse!F71=0," ",P_leveranse!F71)</f>
        <v xml:space="preserve"> </v>
      </c>
      <c r="H51" s="31" t="str">
        <f>IF(P_leveranse!G71=0," ",P_leveranse!G71)</f>
        <v xml:space="preserve"> </v>
      </c>
      <c r="I51" s="31" t="str">
        <f>IF(P_leveranse!H71=0," ",P_leveranse!H71)</f>
        <v xml:space="preserve"> </v>
      </c>
      <c r="J51" s="31" t="str">
        <f>IF(P_leveranse!I71=0," ",P_leveranse!I71)</f>
        <v xml:space="preserve"> </v>
      </c>
      <c r="K51" s="31" t="str">
        <f>IF(P_leveranse!J71=0," ",P_leveranse!J71)</f>
        <v xml:space="preserve"> </v>
      </c>
      <c r="L51" s="31" t="str">
        <f>IF(P_leveranse!K71=0," ",P_leveranse!K71)</f>
        <v xml:space="preserve"> </v>
      </c>
      <c r="M51" s="31" t="str">
        <f>IF(P_leveranse!L71=0," ",P_leveranse!L71)</f>
        <v xml:space="preserve"> </v>
      </c>
      <c r="N51" s="31" t="str">
        <f>IF(P_leveranse!M71=0," ",P_leveranse!M71)</f>
        <v xml:space="preserve"> </v>
      </c>
      <c r="O51" s="31" t="str">
        <f>IF(P_leveranse!N71=0," ",P_leveranse!N71)</f>
        <v xml:space="preserve"> </v>
      </c>
      <c r="P51" s="31" t="str">
        <f>IF(P_leveranse!O71=0," ",P_leveranse!O71)</f>
        <v xml:space="preserve"> </v>
      </c>
      <c r="Q51" s="31" t="str">
        <f>IF(P_leveranse!P71=0," ",P_leveranse!P71)</f>
        <v xml:space="preserve"> </v>
      </c>
      <c r="R51" s="31" t="str">
        <f>IF(P_leveranse!Q71=0," ",P_leveranse!Q71)</f>
        <v xml:space="preserve"> </v>
      </c>
      <c r="S51" s="31" t="str">
        <f>IF(P_leveranse!R71=0," ",P_leveranse!R71)</f>
        <v xml:space="preserve"> </v>
      </c>
      <c r="T51" s="31" t="str">
        <f>IF(P_leveranse!S71=0," ",P_leveranse!S71)</f>
        <v xml:space="preserve"> </v>
      </c>
      <c r="U51" s="31" t="str">
        <f>IF(P_leveranse!T71=0," ",P_leveranse!T71)</f>
        <v xml:space="preserve"> </v>
      </c>
      <c r="V51" s="31" t="str">
        <f>IF(P_leveranse!U71=0," ",P_leveranse!U71)</f>
        <v xml:space="preserve"> </v>
      </c>
      <c r="W51" s="31" t="str">
        <f>IF(P_leveranse!V71=0," ",P_leveranse!V71)</f>
        <v xml:space="preserve"> </v>
      </c>
      <c r="X51" s="31" t="str">
        <f>IF(P_leveranse!W71=0," ",P_leveranse!W71)</f>
        <v xml:space="preserve"> </v>
      </c>
      <c r="Y51" s="31" t="str">
        <f>IF(P_leveranse!X71=0," ",P_leveranse!X71)</f>
        <v xml:space="preserve"> </v>
      </c>
      <c r="Z51" s="31" t="str">
        <f>IF(P_leveranse!Y71=0," ",P_leveranse!Y71)</f>
        <v xml:space="preserve"> </v>
      </c>
      <c r="AA51" s="31" t="str">
        <f>IF(P_leveranse!Z71=0," ",P_leveranse!Z71)</f>
        <v xml:space="preserve"> </v>
      </c>
      <c r="AB51" s="31" t="str">
        <f>IF(P_leveranse!AA71=0," ",P_leveranse!AA71)</f>
        <v xml:space="preserve"> </v>
      </c>
      <c r="AC51" s="31" t="str">
        <f>IF(P_leveranse!AB71=0," ",P_leveranse!AB71)</f>
        <v xml:space="preserve"> </v>
      </c>
      <c r="AD51" s="31"/>
    </row>
    <row r="52" spans="2:30" s="33" customFormat="1" ht="12.95" customHeight="1" x14ac:dyDescent="0.2">
      <c r="B52" s="31" t="str">
        <f>IF(P_leveranse!A72=0," ",P_leveranse!A72)</f>
        <v xml:space="preserve"> </v>
      </c>
      <c r="C52" s="31" t="str">
        <f>IF(P_leveranse!B72=0," ",P_leveranse!B72)</f>
        <v xml:space="preserve"> </v>
      </c>
      <c r="D52" s="31" t="str">
        <f>IF(P_leveranse!C72=0," ",P_leveranse!C72)</f>
        <v xml:space="preserve"> </v>
      </c>
      <c r="E52" s="31" t="str">
        <f>IF(P_leveranse!D72=0," ",P_leveranse!D72)</f>
        <v xml:space="preserve"> </v>
      </c>
      <c r="F52" s="31" t="str">
        <f>IF(P_leveranse!E72=0," ",P_leveranse!E72)</f>
        <v xml:space="preserve"> </v>
      </c>
      <c r="G52" s="31" t="str">
        <f>IF(P_leveranse!F72=0," ",P_leveranse!F72)</f>
        <v xml:space="preserve"> </v>
      </c>
      <c r="H52" s="31" t="str">
        <f>IF(P_leveranse!G72=0," ",P_leveranse!G72)</f>
        <v xml:space="preserve"> </v>
      </c>
      <c r="I52" s="31" t="str">
        <f>IF(P_leveranse!H72=0," ",P_leveranse!H72)</f>
        <v xml:space="preserve"> </v>
      </c>
      <c r="J52" s="31" t="str">
        <f>IF(P_leveranse!I72=0," ",P_leveranse!I72)</f>
        <v xml:space="preserve"> </v>
      </c>
      <c r="K52" s="31" t="str">
        <f>IF(P_leveranse!J72=0," ",P_leveranse!J72)</f>
        <v xml:space="preserve"> </v>
      </c>
      <c r="L52" s="31" t="str">
        <f>IF(P_leveranse!K72=0," ",P_leveranse!K72)</f>
        <v xml:space="preserve"> </v>
      </c>
      <c r="M52" s="31" t="str">
        <f>IF(P_leveranse!L72=0," ",P_leveranse!L72)</f>
        <v xml:space="preserve"> </v>
      </c>
      <c r="N52" s="31" t="str">
        <f>IF(P_leveranse!M72=0," ",P_leveranse!M72)</f>
        <v xml:space="preserve"> </v>
      </c>
      <c r="O52" s="31" t="str">
        <f>IF(P_leveranse!N72=0," ",P_leveranse!N72)</f>
        <v xml:space="preserve"> </v>
      </c>
      <c r="P52" s="31" t="str">
        <f>IF(P_leveranse!O72=0," ",P_leveranse!O72)</f>
        <v xml:space="preserve"> </v>
      </c>
      <c r="Q52" s="31" t="str">
        <f>IF(P_leveranse!P72=0," ",P_leveranse!P72)</f>
        <v xml:space="preserve"> </v>
      </c>
      <c r="R52" s="31" t="str">
        <f>IF(P_leveranse!Q72=0," ",P_leveranse!Q72)</f>
        <v xml:space="preserve"> </v>
      </c>
      <c r="S52" s="31" t="str">
        <f>IF(P_leveranse!R72=0," ",P_leveranse!R72)</f>
        <v xml:space="preserve"> </v>
      </c>
      <c r="T52" s="31" t="str">
        <f>IF(P_leveranse!S72=0," ",P_leveranse!S72)</f>
        <v xml:space="preserve"> </v>
      </c>
      <c r="U52" s="31" t="str">
        <f>IF(P_leveranse!T72=0," ",P_leveranse!T72)</f>
        <v xml:space="preserve"> </v>
      </c>
      <c r="V52" s="31" t="str">
        <f>IF(P_leveranse!U72=0," ",P_leveranse!U72)</f>
        <v xml:space="preserve"> </v>
      </c>
      <c r="W52" s="31" t="str">
        <f>IF(P_leveranse!V72=0," ",P_leveranse!V72)</f>
        <v xml:space="preserve"> </v>
      </c>
      <c r="X52" s="31" t="str">
        <f>IF(P_leveranse!W72=0," ",P_leveranse!W72)</f>
        <v xml:space="preserve"> </v>
      </c>
      <c r="Y52" s="31" t="str">
        <f>IF(P_leveranse!X72=0," ",P_leveranse!X72)</f>
        <v xml:space="preserve"> </v>
      </c>
      <c r="Z52" s="31" t="str">
        <f>IF(P_leveranse!Y72=0," ",P_leveranse!Y72)</f>
        <v xml:space="preserve"> </v>
      </c>
      <c r="AA52" s="31" t="str">
        <f>IF(P_leveranse!Z72=0," ",P_leveranse!Z72)</f>
        <v xml:space="preserve"> </v>
      </c>
      <c r="AB52" s="31" t="str">
        <f>IF(P_leveranse!AA72=0," ",P_leveranse!AA72)</f>
        <v xml:space="preserve"> </v>
      </c>
      <c r="AC52" s="31" t="str">
        <f>IF(P_leveranse!AB72=0," ",P_leveranse!AB72)</f>
        <v xml:space="preserve"> </v>
      </c>
      <c r="AD52" s="31"/>
    </row>
    <row r="53" spans="2:30" s="33" customFormat="1" ht="12.95" customHeight="1" x14ac:dyDescent="0.2">
      <c r="B53" s="31" t="str">
        <f>IF(P_leveranse!A73=0," ",P_leveranse!A73)</f>
        <v xml:space="preserve"> </v>
      </c>
      <c r="C53" s="31" t="str">
        <f>IF(P_leveranse!B73=0," ",P_leveranse!B73)</f>
        <v xml:space="preserve"> </v>
      </c>
      <c r="D53" s="31" t="str">
        <f>IF(P_leveranse!C73=0," ",P_leveranse!C73)</f>
        <v xml:space="preserve"> </v>
      </c>
      <c r="E53" s="31" t="str">
        <f>IF(P_leveranse!D73=0," ",P_leveranse!D73)</f>
        <v xml:space="preserve"> </v>
      </c>
      <c r="F53" s="31" t="str">
        <f>IF(P_leveranse!E73=0," ",P_leveranse!E73)</f>
        <v xml:space="preserve"> </v>
      </c>
      <c r="G53" s="31" t="str">
        <f>IF(P_leveranse!F73=0," ",P_leveranse!F73)</f>
        <v xml:space="preserve"> </v>
      </c>
      <c r="H53" s="31" t="str">
        <f>IF(P_leveranse!G73=0," ",P_leveranse!G73)</f>
        <v xml:space="preserve"> </v>
      </c>
      <c r="I53" s="31" t="str">
        <f>IF(P_leveranse!H73=0," ",P_leveranse!H73)</f>
        <v xml:space="preserve"> </v>
      </c>
      <c r="J53" s="31" t="str">
        <f>IF(P_leveranse!I73=0," ",P_leveranse!I73)</f>
        <v xml:space="preserve"> </v>
      </c>
      <c r="K53" s="31" t="str">
        <f>IF(P_leveranse!J73=0," ",P_leveranse!J73)</f>
        <v xml:space="preserve"> </v>
      </c>
      <c r="L53" s="31" t="str">
        <f>IF(P_leveranse!K73=0," ",P_leveranse!K73)</f>
        <v xml:space="preserve"> </v>
      </c>
      <c r="M53" s="31" t="str">
        <f>IF(P_leveranse!L73=0," ",P_leveranse!L73)</f>
        <v xml:space="preserve"> </v>
      </c>
      <c r="N53" s="31" t="str">
        <f>IF(P_leveranse!M73=0," ",P_leveranse!M73)</f>
        <v xml:space="preserve"> </v>
      </c>
      <c r="O53" s="31" t="str">
        <f>IF(P_leveranse!N73=0," ",P_leveranse!N73)</f>
        <v xml:space="preserve"> </v>
      </c>
      <c r="P53" s="31" t="str">
        <f>IF(P_leveranse!O73=0," ",P_leveranse!O73)</f>
        <v xml:space="preserve"> </v>
      </c>
      <c r="Q53" s="31" t="str">
        <f>IF(P_leveranse!P73=0," ",P_leveranse!P73)</f>
        <v xml:space="preserve"> </v>
      </c>
      <c r="R53" s="31" t="str">
        <f>IF(P_leveranse!Q73=0," ",P_leveranse!Q73)</f>
        <v xml:space="preserve"> </v>
      </c>
      <c r="S53" s="31" t="str">
        <f>IF(P_leveranse!R73=0," ",P_leveranse!R73)</f>
        <v xml:space="preserve"> </v>
      </c>
      <c r="T53" s="31" t="str">
        <f>IF(P_leveranse!S73=0," ",P_leveranse!S73)</f>
        <v xml:space="preserve"> </v>
      </c>
      <c r="U53" s="31" t="str">
        <f>IF(P_leveranse!T73=0," ",P_leveranse!T73)</f>
        <v xml:space="preserve"> </v>
      </c>
      <c r="V53" s="31" t="str">
        <f>IF(P_leveranse!U73=0," ",P_leveranse!U73)</f>
        <v xml:space="preserve"> </v>
      </c>
      <c r="W53" s="31" t="str">
        <f>IF(P_leveranse!V73=0," ",P_leveranse!V73)</f>
        <v xml:space="preserve"> </v>
      </c>
      <c r="X53" s="31" t="str">
        <f>IF(P_leveranse!W73=0," ",P_leveranse!W73)</f>
        <v xml:space="preserve"> </v>
      </c>
      <c r="Y53" s="31" t="str">
        <f>IF(P_leveranse!X73=0," ",P_leveranse!X73)</f>
        <v xml:space="preserve"> </v>
      </c>
      <c r="Z53" s="31" t="str">
        <f>IF(P_leveranse!Y73=0," ",P_leveranse!Y73)</f>
        <v xml:space="preserve"> </v>
      </c>
      <c r="AA53" s="31" t="str">
        <f>IF(P_leveranse!Z73=0," ",P_leveranse!Z73)</f>
        <v xml:space="preserve"> </v>
      </c>
      <c r="AB53" s="31" t="str">
        <f>IF(P_leveranse!AA73=0," ",P_leveranse!AA73)</f>
        <v xml:space="preserve"> </v>
      </c>
      <c r="AC53" s="31" t="str">
        <f>IF(P_leveranse!AB73=0," ",P_leveranse!AB73)</f>
        <v xml:space="preserve"> </v>
      </c>
      <c r="AD53" s="31"/>
    </row>
    <row r="54" spans="2:30" s="33" customFormat="1" ht="12.95" customHeight="1" x14ac:dyDescent="0.2">
      <c r="B54" s="31" t="str">
        <f>IF(P_leveranse!A74=0," ",P_leveranse!A74)</f>
        <v xml:space="preserve"> </v>
      </c>
      <c r="C54" s="31" t="str">
        <f>IF(P_leveranse!B74=0," ",P_leveranse!B74)</f>
        <v xml:space="preserve"> </v>
      </c>
      <c r="D54" s="31" t="str">
        <f>IF(P_leveranse!C74=0," ",P_leveranse!C74)</f>
        <v xml:space="preserve"> </v>
      </c>
      <c r="E54" s="31" t="str">
        <f>IF(P_leveranse!D74=0," ",P_leveranse!D74)</f>
        <v xml:space="preserve"> </v>
      </c>
      <c r="F54" s="31" t="str">
        <f>IF(P_leveranse!E74=0," ",P_leveranse!E74)</f>
        <v xml:space="preserve"> </v>
      </c>
      <c r="G54" s="31" t="str">
        <f>IF(P_leveranse!F74=0," ",P_leveranse!F74)</f>
        <v xml:space="preserve"> </v>
      </c>
      <c r="H54" s="31" t="str">
        <f>IF(P_leveranse!G74=0," ",P_leveranse!G74)</f>
        <v xml:space="preserve"> </v>
      </c>
      <c r="I54" s="31" t="str">
        <f>IF(P_leveranse!H74=0," ",P_leveranse!H74)</f>
        <v xml:space="preserve"> </v>
      </c>
      <c r="J54" s="31" t="str">
        <f>IF(P_leveranse!I74=0," ",P_leveranse!I74)</f>
        <v xml:space="preserve"> </v>
      </c>
      <c r="K54" s="31" t="str">
        <f>IF(P_leveranse!J74=0," ",P_leveranse!J74)</f>
        <v xml:space="preserve"> </v>
      </c>
      <c r="L54" s="31" t="str">
        <f>IF(P_leveranse!K74=0," ",P_leveranse!K74)</f>
        <v xml:space="preserve"> </v>
      </c>
      <c r="M54" s="31" t="str">
        <f>IF(P_leveranse!L74=0," ",P_leveranse!L74)</f>
        <v xml:space="preserve"> </v>
      </c>
      <c r="N54" s="31" t="str">
        <f>IF(P_leveranse!M74=0," ",P_leveranse!M74)</f>
        <v xml:space="preserve"> </v>
      </c>
      <c r="O54" s="31" t="str">
        <f>IF(P_leveranse!N74=0," ",P_leveranse!N74)</f>
        <v xml:space="preserve"> </v>
      </c>
      <c r="P54" s="31" t="str">
        <f>IF(P_leveranse!O74=0," ",P_leveranse!O74)</f>
        <v xml:space="preserve"> </v>
      </c>
      <c r="Q54" s="31" t="str">
        <f>IF(P_leveranse!P74=0," ",P_leveranse!P74)</f>
        <v xml:space="preserve"> </v>
      </c>
      <c r="R54" s="31" t="str">
        <f>IF(P_leveranse!Q74=0," ",P_leveranse!Q74)</f>
        <v xml:space="preserve"> </v>
      </c>
      <c r="S54" s="31" t="str">
        <f>IF(P_leveranse!R74=0," ",P_leveranse!R74)</f>
        <v xml:space="preserve"> </v>
      </c>
      <c r="T54" s="31" t="str">
        <f>IF(P_leveranse!S74=0," ",P_leveranse!S74)</f>
        <v xml:space="preserve"> </v>
      </c>
      <c r="U54" s="31" t="str">
        <f>IF(P_leveranse!T74=0," ",P_leveranse!T74)</f>
        <v xml:space="preserve"> </v>
      </c>
      <c r="V54" s="31" t="str">
        <f>IF(P_leveranse!U74=0," ",P_leveranse!U74)</f>
        <v xml:space="preserve"> </v>
      </c>
      <c r="W54" s="31" t="str">
        <f>IF(P_leveranse!V74=0," ",P_leveranse!V74)</f>
        <v xml:space="preserve"> </v>
      </c>
      <c r="X54" s="31" t="str">
        <f>IF(P_leveranse!W74=0," ",P_leveranse!W74)</f>
        <v xml:space="preserve"> </v>
      </c>
      <c r="Y54" s="31" t="str">
        <f>IF(P_leveranse!X74=0," ",P_leveranse!X74)</f>
        <v xml:space="preserve"> </v>
      </c>
      <c r="Z54" s="31" t="str">
        <f>IF(P_leveranse!Y74=0," ",P_leveranse!Y74)</f>
        <v xml:space="preserve"> </v>
      </c>
      <c r="AA54" s="31" t="str">
        <f>IF(P_leveranse!Z74=0," ",P_leveranse!Z74)</f>
        <v xml:space="preserve"> </v>
      </c>
      <c r="AB54" s="31" t="str">
        <f>IF(P_leveranse!AA74=0," ",P_leveranse!AA74)</f>
        <v xml:space="preserve"> </v>
      </c>
      <c r="AC54" s="31" t="str">
        <f>IF(P_leveranse!AB74=0," ",P_leveranse!AB74)</f>
        <v xml:space="preserve"> </v>
      </c>
      <c r="AD54" s="31"/>
    </row>
    <row r="55" spans="2:30" s="33" customFormat="1" ht="11.25" x14ac:dyDescent="0.2">
      <c r="B55" s="31" t="str">
        <f>IF(P_leveranse!A75=0," ",P_leveranse!A75)</f>
        <v xml:space="preserve"> </v>
      </c>
      <c r="C55" s="31" t="str">
        <f>IF(P_leveranse!B75=0," ",P_leveranse!B75)</f>
        <v xml:space="preserve"> </v>
      </c>
      <c r="D55" s="31" t="str">
        <f>IF(P_leveranse!C75=0," ",P_leveranse!C75)</f>
        <v xml:space="preserve"> </v>
      </c>
      <c r="E55" s="31" t="str">
        <f>IF(P_leveranse!D75=0," ",P_leveranse!D75)</f>
        <v xml:space="preserve"> </v>
      </c>
      <c r="F55" s="31" t="str">
        <f>IF(P_leveranse!E75=0," ",P_leveranse!E75)</f>
        <v xml:space="preserve"> </v>
      </c>
      <c r="G55" s="31" t="str">
        <f>IF(P_leveranse!F75=0," ",P_leveranse!F75)</f>
        <v xml:space="preserve"> </v>
      </c>
      <c r="H55" s="31" t="str">
        <f>IF(P_leveranse!G75=0," ",P_leveranse!G75)</f>
        <v xml:space="preserve"> </v>
      </c>
      <c r="I55" s="31" t="str">
        <f>IF(P_leveranse!H75=0," ",P_leveranse!H75)</f>
        <v xml:space="preserve"> </v>
      </c>
      <c r="J55" s="31" t="str">
        <f>IF(P_leveranse!I75=0," ",P_leveranse!I75)</f>
        <v xml:space="preserve"> </v>
      </c>
      <c r="K55" s="31" t="str">
        <f>IF(P_leveranse!J75=0," ",P_leveranse!J75)</f>
        <v xml:space="preserve"> </v>
      </c>
      <c r="L55" s="31" t="str">
        <f>IF(P_leveranse!K75=0," ",P_leveranse!K75)</f>
        <v xml:space="preserve"> </v>
      </c>
      <c r="M55" s="31" t="str">
        <f>IF(P_leveranse!L75=0," ",P_leveranse!L75)</f>
        <v xml:space="preserve"> </v>
      </c>
      <c r="N55" s="31" t="str">
        <f>IF(P_leveranse!M75=0," ",P_leveranse!M75)</f>
        <v xml:space="preserve"> </v>
      </c>
      <c r="O55" s="31" t="str">
        <f>IF(P_leveranse!N75=0," ",P_leveranse!N75)</f>
        <v xml:space="preserve"> </v>
      </c>
      <c r="P55" s="31" t="str">
        <f>IF(P_leveranse!O75=0," ",P_leveranse!O75)</f>
        <v xml:space="preserve"> </v>
      </c>
      <c r="Q55" s="31" t="str">
        <f>IF(P_leveranse!P75=0," ",P_leveranse!P75)</f>
        <v xml:space="preserve"> </v>
      </c>
      <c r="R55" s="31" t="str">
        <f>IF(P_leveranse!Q75=0," ",P_leveranse!Q75)</f>
        <v xml:space="preserve"> </v>
      </c>
      <c r="S55" s="31" t="str">
        <f>IF(P_leveranse!R75=0," ",P_leveranse!R75)</f>
        <v xml:space="preserve"> </v>
      </c>
      <c r="T55" s="31" t="str">
        <f>IF(P_leveranse!S75=0," ",P_leveranse!S75)</f>
        <v xml:space="preserve"> </v>
      </c>
      <c r="U55" s="31" t="str">
        <f>IF(P_leveranse!T75=0," ",P_leveranse!T75)</f>
        <v xml:space="preserve"> </v>
      </c>
      <c r="V55" s="31" t="str">
        <f>IF(P_leveranse!U75=0," ",P_leveranse!U75)</f>
        <v xml:space="preserve"> </v>
      </c>
      <c r="W55" s="31" t="str">
        <f>IF(P_leveranse!V75=0," ",P_leveranse!V75)</f>
        <v xml:space="preserve"> </v>
      </c>
      <c r="X55" s="31" t="str">
        <f>IF(P_leveranse!W75=0," ",P_leveranse!W75)</f>
        <v xml:space="preserve"> </v>
      </c>
      <c r="Y55" s="31" t="str">
        <f>IF(P_leveranse!X75=0," ",P_leveranse!X75)</f>
        <v xml:space="preserve"> </v>
      </c>
      <c r="Z55" s="31" t="str">
        <f>IF(P_leveranse!Y75=0," ",P_leveranse!Y75)</f>
        <v xml:space="preserve"> </v>
      </c>
      <c r="AA55" s="31" t="str">
        <f>IF(P_leveranse!Z75=0," ",P_leveranse!Z75)</f>
        <v xml:space="preserve"> </v>
      </c>
      <c r="AB55" s="31" t="str">
        <f>IF(P_leveranse!AA75=0," ",P_leveranse!AA75)</f>
        <v xml:space="preserve"> </v>
      </c>
      <c r="AC55" s="31" t="str">
        <f>IF(P_leveranse!AB75=0," ",P_leveranse!AB75)</f>
        <v xml:space="preserve"> </v>
      </c>
      <c r="AD55" s="31"/>
    </row>
    <row r="56" spans="2:30" s="33" customFormat="1" ht="11.25" x14ac:dyDescent="0.2">
      <c r="B56" s="31" t="str">
        <f>IF(P_leveranse!A76=0," ",P_leveranse!A76)</f>
        <v xml:space="preserve"> </v>
      </c>
      <c r="C56" s="31" t="str">
        <f>IF(P_leveranse!B76=0," ",P_leveranse!B76)</f>
        <v xml:space="preserve"> </v>
      </c>
      <c r="D56" s="31" t="str">
        <f>IF(P_leveranse!C76=0," ",P_leveranse!C76)</f>
        <v xml:space="preserve"> </v>
      </c>
      <c r="E56" s="31" t="str">
        <f>IF(P_leveranse!D76=0," ",P_leveranse!D76)</f>
        <v xml:space="preserve"> </v>
      </c>
      <c r="F56" s="31" t="str">
        <f>IF(P_leveranse!E76=0," ",P_leveranse!E76)</f>
        <v xml:space="preserve"> </v>
      </c>
      <c r="G56" s="31" t="str">
        <f>IF(P_leveranse!F76=0," ",P_leveranse!F76)</f>
        <v xml:space="preserve"> </v>
      </c>
      <c r="H56" s="31" t="str">
        <f>IF(P_leveranse!G76=0," ",P_leveranse!G76)</f>
        <v xml:space="preserve"> </v>
      </c>
      <c r="I56" s="31" t="str">
        <f>IF(P_leveranse!H76=0," ",P_leveranse!H76)</f>
        <v xml:space="preserve"> </v>
      </c>
      <c r="J56" s="31" t="str">
        <f>IF(P_leveranse!I76=0," ",P_leveranse!I76)</f>
        <v xml:space="preserve"> </v>
      </c>
      <c r="K56" s="31" t="str">
        <f>IF(P_leveranse!J76=0," ",P_leveranse!J76)</f>
        <v xml:space="preserve"> </v>
      </c>
      <c r="L56" s="31" t="str">
        <f>IF(P_leveranse!K76=0," ",P_leveranse!K76)</f>
        <v xml:space="preserve"> </v>
      </c>
      <c r="M56" s="31" t="str">
        <f>IF(P_leveranse!L76=0," ",P_leveranse!L76)</f>
        <v xml:space="preserve"> </v>
      </c>
      <c r="N56" s="31" t="str">
        <f>IF(P_leveranse!M76=0," ",P_leveranse!M76)</f>
        <v xml:space="preserve"> </v>
      </c>
      <c r="O56" s="31" t="str">
        <f>IF(P_leveranse!N76=0," ",P_leveranse!N76)</f>
        <v xml:space="preserve"> </v>
      </c>
      <c r="P56" s="31" t="str">
        <f>IF(P_leveranse!O76=0," ",P_leveranse!O76)</f>
        <v xml:space="preserve"> </v>
      </c>
      <c r="Q56" s="31" t="str">
        <f>IF(P_leveranse!P76=0," ",P_leveranse!P76)</f>
        <v xml:space="preserve"> </v>
      </c>
      <c r="R56" s="31" t="str">
        <f>IF(P_leveranse!Q76=0," ",P_leveranse!Q76)</f>
        <v xml:space="preserve"> </v>
      </c>
      <c r="S56" s="31" t="str">
        <f>IF(P_leveranse!R76=0," ",P_leveranse!R76)</f>
        <v xml:space="preserve"> </v>
      </c>
      <c r="T56" s="31" t="str">
        <f>IF(P_leveranse!S76=0," ",P_leveranse!S76)</f>
        <v xml:space="preserve"> </v>
      </c>
      <c r="U56" s="31" t="str">
        <f>IF(P_leveranse!T76=0," ",P_leveranse!T76)</f>
        <v xml:space="preserve"> </v>
      </c>
      <c r="V56" s="31" t="str">
        <f>IF(P_leveranse!U76=0," ",P_leveranse!U76)</f>
        <v xml:space="preserve"> </v>
      </c>
      <c r="W56" s="31" t="str">
        <f>IF(P_leveranse!V76=0," ",P_leveranse!V76)</f>
        <v xml:space="preserve"> </v>
      </c>
      <c r="X56" s="31" t="str">
        <f>IF(P_leveranse!W76=0," ",P_leveranse!W76)</f>
        <v xml:space="preserve"> </v>
      </c>
      <c r="Y56" s="31" t="str">
        <f>IF(P_leveranse!X76=0," ",P_leveranse!X76)</f>
        <v xml:space="preserve"> </v>
      </c>
      <c r="Z56" s="31" t="str">
        <f>IF(P_leveranse!Y76=0," ",P_leveranse!Y76)</f>
        <v xml:space="preserve"> </v>
      </c>
      <c r="AA56" s="31" t="str">
        <f>IF(P_leveranse!Z76=0," ",P_leveranse!Z76)</f>
        <v xml:space="preserve"> </v>
      </c>
      <c r="AB56" s="31" t="str">
        <f>IF(P_leveranse!AA76=0," ",P_leveranse!AA76)</f>
        <v xml:space="preserve"> </v>
      </c>
      <c r="AC56" s="31" t="str">
        <f>IF(P_leveranse!AB76=0," ",P_leveranse!AB76)</f>
        <v xml:space="preserve"> </v>
      </c>
      <c r="AD56" s="31"/>
    </row>
    <row r="57" spans="2:30" s="33" customFormat="1" ht="11.25" x14ac:dyDescent="0.2">
      <c r="B57" s="31" t="str">
        <f>IF(P_leveranse!A77=0," ",P_leveranse!A77)</f>
        <v xml:space="preserve"> </v>
      </c>
      <c r="C57" s="31" t="str">
        <f>IF(P_leveranse!B77=0," ",P_leveranse!B77)</f>
        <v xml:space="preserve"> </v>
      </c>
      <c r="D57" s="31" t="str">
        <f>IF(P_leveranse!C77=0," ",P_leveranse!C77)</f>
        <v xml:space="preserve"> </v>
      </c>
      <c r="E57" s="31" t="str">
        <f>IF(P_leveranse!D77=0," ",P_leveranse!D77)</f>
        <v xml:space="preserve"> </v>
      </c>
      <c r="F57" s="31" t="str">
        <f>IF(P_leveranse!E77=0," ",P_leveranse!E77)</f>
        <v xml:space="preserve"> </v>
      </c>
      <c r="G57" s="31" t="str">
        <f>IF(P_leveranse!F77=0," ",P_leveranse!F77)</f>
        <v xml:space="preserve"> </v>
      </c>
      <c r="H57" s="31" t="str">
        <f>IF(P_leveranse!G77=0," ",P_leveranse!G77)</f>
        <v xml:space="preserve"> </v>
      </c>
      <c r="I57" s="31" t="str">
        <f>IF(P_leveranse!H77=0," ",P_leveranse!H77)</f>
        <v xml:space="preserve"> </v>
      </c>
      <c r="J57" s="31" t="str">
        <f>IF(P_leveranse!I77=0," ",P_leveranse!I77)</f>
        <v xml:space="preserve"> </v>
      </c>
      <c r="K57" s="31" t="str">
        <f>IF(P_leveranse!J77=0," ",P_leveranse!J77)</f>
        <v xml:space="preserve"> </v>
      </c>
      <c r="L57" s="31" t="str">
        <f>IF(P_leveranse!K77=0," ",P_leveranse!K77)</f>
        <v xml:space="preserve"> </v>
      </c>
      <c r="M57" s="31" t="str">
        <f>IF(P_leveranse!L77=0," ",P_leveranse!L77)</f>
        <v xml:space="preserve"> </v>
      </c>
      <c r="N57" s="31" t="str">
        <f>IF(P_leveranse!M77=0," ",P_leveranse!M77)</f>
        <v xml:space="preserve"> </v>
      </c>
      <c r="O57" s="31" t="str">
        <f>IF(P_leveranse!N77=0," ",P_leveranse!N77)</f>
        <v xml:space="preserve"> </v>
      </c>
      <c r="P57" s="31" t="str">
        <f>IF(P_leveranse!O77=0," ",P_leveranse!O77)</f>
        <v xml:space="preserve"> </v>
      </c>
      <c r="Q57" s="31" t="str">
        <f>IF(P_leveranse!P77=0," ",P_leveranse!P77)</f>
        <v xml:space="preserve"> </v>
      </c>
      <c r="R57" s="31" t="str">
        <f>IF(P_leveranse!Q77=0," ",P_leveranse!Q77)</f>
        <v xml:space="preserve"> </v>
      </c>
      <c r="S57" s="31" t="str">
        <f>IF(P_leveranse!R77=0," ",P_leveranse!R77)</f>
        <v xml:space="preserve"> </v>
      </c>
      <c r="T57" s="31" t="str">
        <f>IF(P_leveranse!S77=0," ",P_leveranse!S77)</f>
        <v xml:space="preserve"> </v>
      </c>
      <c r="U57" s="31" t="str">
        <f>IF(P_leveranse!T77=0," ",P_leveranse!T77)</f>
        <v xml:space="preserve"> </v>
      </c>
      <c r="V57" s="31" t="str">
        <f>IF(P_leveranse!U77=0," ",P_leveranse!U77)</f>
        <v xml:space="preserve"> </v>
      </c>
      <c r="W57" s="31" t="str">
        <f>IF(P_leveranse!V77=0," ",P_leveranse!V77)</f>
        <v xml:space="preserve"> </v>
      </c>
      <c r="X57" s="31" t="str">
        <f>IF(P_leveranse!W77=0," ",P_leveranse!W77)</f>
        <v xml:space="preserve"> </v>
      </c>
      <c r="Y57" s="31" t="str">
        <f>IF(P_leveranse!X77=0," ",P_leveranse!X77)</f>
        <v xml:space="preserve"> </v>
      </c>
      <c r="Z57" s="31" t="str">
        <f>IF(P_leveranse!Y77=0," ",P_leveranse!Y77)</f>
        <v xml:space="preserve"> </v>
      </c>
      <c r="AA57" s="31" t="str">
        <f>IF(P_leveranse!Z77=0," ",P_leveranse!Z77)</f>
        <v xml:space="preserve"> </v>
      </c>
      <c r="AB57" s="31" t="str">
        <f>IF(P_leveranse!AA77=0," ",P_leveranse!AA77)</f>
        <v xml:space="preserve"> </v>
      </c>
      <c r="AC57" s="31" t="str">
        <f>IF(P_leveranse!AB77=0," ",P_leveranse!AB77)</f>
        <v xml:space="preserve"> </v>
      </c>
      <c r="AD57" s="31"/>
    </row>
    <row r="58" spans="2:30" s="33" customFormat="1" ht="11.25" x14ac:dyDescent="0.2">
      <c r="B58" s="31" t="str">
        <f>IF(P_leveranse!A78=0," ",P_leveranse!A78)</f>
        <v xml:space="preserve"> </v>
      </c>
      <c r="C58" s="31" t="str">
        <f>IF(P_leveranse!B78=0," ",P_leveranse!B78)</f>
        <v xml:space="preserve"> </v>
      </c>
      <c r="D58" s="31" t="str">
        <f>IF(P_leveranse!C78=0," ",P_leveranse!C78)</f>
        <v xml:space="preserve"> </v>
      </c>
      <c r="E58" s="31" t="str">
        <f>IF(P_leveranse!D78=0," ",P_leveranse!D78)</f>
        <v xml:space="preserve"> </v>
      </c>
      <c r="F58" s="31" t="str">
        <f>IF(P_leveranse!E78=0," ",P_leveranse!E78)</f>
        <v xml:space="preserve"> </v>
      </c>
      <c r="G58" s="31" t="str">
        <f>IF(P_leveranse!F78=0," ",P_leveranse!F78)</f>
        <v xml:space="preserve"> </v>
      </c>
      <c r="H58" s="31" t="str">
        <f>IF(P_leveranse!G78=0," ",P_leveranse!G78)</f>
        <v xml:space="preserve"> </v>
      </c>
      <c r="I58" s="31" t="str">
        <f>IF(P_leveranse!H78=0," ",P_leveranse!H78)</f>
        <v xml:space="preserve"> </v>
      </c>
      <c r="J58" s="31" t="str">
        <f>IF(P_leveranse!I78=0," ",P_leveranse!I78)</f>
        <v xml:space="preserve"> </v>
      </c>
      <c r="K58" s="31" t="str">
        <f>IF(P_leveranse!J78=0," ",P_leveranse!J78)</f>
        <v xml:space="preserve"> </v>
      </c>
      <c r="L58" s="31" t="str">
        <f>IF(P_leveranse!K78=0," ",P_leveranse!K78)</f>
        <v xml:space="preserve"> </v>
      </c>
      <c r="M58" s="31" t="str">
        <f>IF(P_leveranse!L78=0," ",P_leveranse!L78)</f>
        <v xml:space="preserve"> </v>
      </c>
      <c r="N58" s="31" t="str">
        <f>IF(P_leveranse!M78=0," ",P_leveranse!M78)</f>
        <v xml:space="preserve"> </v>
      </c>
      <c r="O58" s="31" t="str">
        <f>IF(P_leveranse!N78=0," ",P_leveranse!N78)</f>
        <v xml:space="preserve"> </v>
      </c>
      <c r="P58" s="31" t="str">
        <f>IF(P_leveranse!O78=0," ",P_leveranse!O78)</f>
        <v xml:space="preserve"> </v>
      </c>
      <c r="Q58" s="31" t="str">
        <f>IF(P_leveranse!P78=0," ",P_leveranse!P78)</f>
        <v xml:space="preserve"> </v>
      </c>
      <c r="R58" s="31" t="str">
        <f>IF(P_leveranse!Q78=0," ",P_leveranse!Q78)</f>
        <v xml:space="preserve"> </v>
      </c>
      <c r="S58" s="31" t="str">
        <f>IF(P_leveranse!R78=0," ",P_leveranse!R78)</f>
        <v xml:space="preserve"> </v>
      </c>
      <c r="T58" s="31" t="str">
        <f>IF(P_leveranse!S78=0," ",P_leveranse!S78)</f>
        <v xml:space="preserve"> </v>
      </c>
      <c r="U58" s="31" t="str">
        <f>IF(P_leveranse!T78=0," ",P_leveranse!T78)</f>
        <v xml:space="preserve"> </v>
      </c>
      <c r="V58" s="31" t="str">
        <f>IF(P_leveranse!U78=0," ",P_leveranse!U78)</f>
        <v xml:space="preserve"> </v>
      </c>
      <c r="W58" s="31" t="str">
        <f>IF(P_leveranse!V78=0," ",P_leveranse!V78)</f>
        <v xml:space="preserve"> </v>
      </c>
      <c r="X58" s="31" t="str">
        <f>IF(P_leveranse!W78=0," ",P_leveranse!W78)</f>
        <v xml:space="preserve"> </v>
      </c>
      <c r="Y58" s="31" t="str">
        <f>IF(P_leveranse!X78=0," ",P_leveranse!X78)</f>
        <v xml:space="preserve"> </v>
      </c>
      <c r="Z58" s="31" t="str">
        <f>IF(P_leveranse!Y78=0," ",P_leveranse!Y78)</f>
        <v xml:space="preserve"> </v>
      </c>
      <c r="AA58" s="31" t="str">
        <f>IF(P_leveranse!Z78=0," ",P_leveranse!Z78)</f>
        <v xml:space="preserve"> </v>
      </c>
      <c r="AB58" s="31" t="str">
        <f>IF(P_leveranse!AA78=0," ",P_leveranse!AA78)</f>
        <v xml:space="preserve"> </v>
      </c>
      <c r="AC58" s="31" t="str">
        <f>IF(P_leveranse!AB78=0," ",P_leveranse!AB78)</f>
        <v xml:space="preserve"> </v>
      </c>
      <c r="AD58" s="31"/>
    </row>
    <row r="59" spans="2:30" s="33" customFormat="1" ht="11.25" x14ac:dyDescent="0.2"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</row>
    <row r="60" spans="2:30" s="33" customFormat="1" ht="11.25" x14ac:dyDescent="0.2"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</row>
    <row r="61" spans="2:30" s="33" customFormat="1" ht="11.25" x14ac:dyDescent="0.2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</row>
    <row r="62" spans="2:30" s="33" customFormat="1" ht="11.25" x14ac:dyDescent="0.2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</row>
    <row r="63" spans="2:30" s="33" customFormat="1" ht="11.25" x14ac:dyDescent="0.2"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</row>
    <row r="64" spans="2:30" s="33" customFormat="1" ht="11.25" x14ac:dyDescent="0.2"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</row>
    <row r="65" spans="2:30" s="33" customFormat="1" ht="11.25" x14ac:dyDescent="0.2"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</row>
    <row r="66" spans="2:30" s="33" customFormat="1" ht="11.25" x14ac:dyDescent="0.2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</row>
    <row r="67" spans="2:30" s="33" customFormat="1" ht="11.25" x14ac:dyDescent="0.2"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 spans="2:30" s="33" customFormat="1" ht="11.25" x14ac:dyDescent="0.2"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</row>
    <row r="69" spans="2:30" s="33" customFormat="1" ht="11.25" x14ac:dyDescent="0.2"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</row>
    <row r="70" spans="2:30" s="33" customFormat="1" ht="11.25" x14ac:dyDescent="0.2"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</row>
  </sheetData>
  <conditionalFormatting sqref="B5:AF44">
    <cfRule type="cellIs" dxfId="2" priority="2" operator="greaterThan">
      <formula>1</formula>
    </cfRule>
  </conditionalFormatting>
  <conditionalFormatting sqref="B6:AF44">
    <cfRule type="containsBlanks" dxfId="1" priority="1">
      <formula>LEN(TRIM(B6))=0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04167-302B-4A25-B135-0E2F6C63A3A6}">
  <sheetPr>
    <tabColor theme="9"/>
  </sheetPr>
  <dimension ref="A2:BN61"/>
  <sheetViews>
    <sheetView workbookViewId="0">
      <selection activeCell="B9" sqref="B9"/>
    </sheetView>
  </sheetViews>
  <sheetFormatPr baseColWidth="10" defaultRowHeight="12" x14ac:dyDescent="0.2"/>
  <cols>
    <col min="1" max="1" width="24.6640625" bestFit="1" customWidth="1"/>
    <col min="2" max="28" width="8.83203125" customWidth="1"/>
    <col min="29" max="29" width="12.1640625" bestFit="1" customWidth="1"/>
  </cols>
  <sheetData>
    <row r="2" spans="1:66" x14ac:dyDescent="0.2">
      <c r="B2" t="s">
        <v>89</v>
      </c>
      <c r="M2" s="3" t="s">
        <v>85</v>
      </c>
      <c r="N2" t="s">
        <v>89</v>
      </c>
    </row>
    <row r="3" spans="1:66" x14ac:dyDescent="0.2">
      <c r="B3" t="s">
        <v>2</v>
      </c>
    </row>
    <row r="4" spans="1:66" x14ac:dyDescent="0.2">
      <c r="B4" t="s">
        <v>104</v>
      </c>
    </row>
    <row r="5" spans="1:66" x14ac:dyDescent="0.2">
      <c r="B5" t="s">
        <v>105</v>
      </c>
      <c r="E5" t="s">
        <v>122</v>
      </c>
      <c r="G5" s="3" t="s">
        <v>82</v>
      </c>
      <c r="H5" t="s">
        <v>89</v>
      </c>
    </row>
    <row r="7" spans="1:66" x14ac:dyDescent="0.2">
      <c r="B7" s="59" t="str">
        <f>IF(H5=B2,B3,IF(H5=B4,B5,H5))</f>
        <v>Trøndelag</v>
      </c>
    </row>
    <row r="8" spans="1:66" x14ac:dyDescent="0.2">
      <c r="B8" t="str">
        <f>_xlfn.CONCAT("Innveid melkemengde til meieri i ",B7," 1995 - 2024 i tusen liter")</f>
        <v>Innveid melkemengde til meieri i Trøndelag 1995 - 2024 i tusen liter</v>
      </c>
    </row>
    <row r="14" spans="1:66" x14ac:dyDescent="0.2">
      <c r="A14" s="3" t="s">
        <v>91</v>
      </c>
      <c r="C14" s="3" t="s">
        <v>64</v>
      </c>
      <c r="AJ14" s="3" t="s">
        <v>91</v>
      </c>
      <c r="AK14" s="3" t="s">
        <v>64</v>
      </c>
    </row>
    <row r="15" spans="1:66" x14ac:dyDescent="0.2">
      <c r="A15" s="3" t="s">
        <v>82</v>
      </c>
      <c r="B15" s="3" t="s">
        <v>85</v>
      </c>
      <c r="C15">
        <v>1995</v>
      </c>
      <c r="D15">
        <v>1996</v>
      </c>
      <c r="E15">
        <v>1997</v>
      </c>
      <c r="F15">
        <v>1998</v>
      </c>
      <c r="G15">
        <v>1999</v>
      </c>
      <c r="H15">
        <v>2000</v>
      </c>
      <c r="I15">
        <v>2001</v>
      </c>
      <c r="J15">
        <v>2002</v>
      </c>
      <c r="K15">
        <v>2003</v>
      </c>
      <c r="L15">
        <v>2004</v>
      </c>
      <c r="M15">
        <v>2005</v>
      </c>
      <c r="N15">
        <v>2006</v>
      </c>
      <c r="O15">
        <v>2007</v>
      </c>
      <c r="P15">
        <v>2008</v>
      </c>
      <c r="Q15">
        <v>2009</v>
      </c>
      <c r="R15">
        <v>2010</v>
      </c>
      <c r="S15">
        <v>2011</v>
      </c>
      <c r="T15">
        <v>2012</v>
      </c>
      <c r="U15">
        <v>2013</v>
      </c>
      <c r="V15">
        <v>2014</v>
      </c>
      <c r="W15">
        <v>2015</v>
      </c>
      <c r="X15">
        <v>2016</v>
      </c>
      <c r="Y15">
        <v>2017</v>
      </c>
      <c r="Z15">
        <v>2018</v>
      </c>
      <c r="AA15">
        <v>2019</v>
      </c>
      <c r="AB15">
        <v>2020</v>
      </c>
      <c r="AC15">
        <v>2021</v>
      </c>
      <c r="AD15">
        <v>2022</v>
      </c>
      <c r="AE15">
        <v>2023</v>
      </c>
      <c r="AF15">
        <v>2024</v>
      </c>
      <c r="AJ15" s="3" t="s">
        <v>85</v>
      </c>
      <c r="AK15">
        <v>1995</v>
      </c>
      <c r="AL15">
        <v>1996</v>
      </c>
      <c r="AM15">
        <v>1997</v>
      </c>
      <c r="AN15">
        <v>1998</v>
      </c>
      <c r="AO15">
        <v>1999</v>
      </c>
      <c r="AP15">
        <v>2000</v>
      </c>
      <c r="AQ15">
        <v>2001</v>
      </c>
      <c r="AR15">
        <v>2002</v>
      </c>
      <c r="AS15">
        <v>2003</v>
      </c>
      <c r="AT15">
        <v>2004</v>
      </c>
      <c r="AU15">
        <v>2005</v>
      </c>
      <c r="AV15">
        <v>2006</v>
      </c>
      <c r="AW15">
        <v>2007</v>
      </c>
      <c r="AX15">
        <v>2008</v>
      </c>
      <c r="AY15">
        <v>2009</v>
      </c>
      <c r="AZ15">
        <v>2010</v>
      </c>
      <c r="BA15">
        <v>2011</v>
      </c>
      <c r="BB15">
        <v>2012</v>
      </c>
      <c r="BC15">
        <v>2013</v>
      </c>
      <c r="BD15">
        <v>2014</v>
      </c>
      <c r="BE15">
        <v>2015</v>
      </c>
      <c r="BF15">
        <v>2016</v>
      </c>
      <c r="BG15">
        <v>2017</v>
      </c>
      <c r="BH15">
        <v>2018</v>
      </c>
      <c r="BI15">
        <v>2019</v>
      </c>
      <c r="BJ15">
        <v>2020</v>
      </c>
      <c r="BK15">
        <v>2021</v>
      </c>
      <c r="BL15">
        <v>2022</v>
      </c>
      <c r="BM15">
        <v>2023</v>
      </c>
      <c r="BN15">
        <v>2024</v>
      </c>
    </row>
    <row r="16" spans="1:66" x14ac:dyDescent="0.2">
      <c r="A16" t="s">
        <v>1</v>
      </c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J16" t="s">
        <v>55</v>
      </c>
      <c r="AK16" s="17">
        <v>3036</v>
      </c>
      <c r="AL16" s="17">
        <v>2984</v>
      </c>
      <c r="AM16" s="17">
        <v>2996.402</v>
      </c>
      <c r="AN16" s="17">
        <v>2983.03</v>
      </c>
      <c r="AO16" s="17">
        <v>2990.732</v>
      </c>
      <c r="AP16" s="17">
        <v>2982.84</v>
      </c>
      <c r="AQ16" s="17">
        <v>2920.26</v>
      </c>
      <c r="AR16" s="17">
        <v>2864.0540000000001</v>
      </c>
      <c r="AS16" s="17">
        <v>2687.7359999999999</v>
      </c>
      <c r="AT16" s="17">
        <v>2608</v>
      </c>
      <c r="AU16" s="17">
        <v>2528</v>
      </c>
      <c r="AV16" s="17">
        <v>2404</v>
      </c>
      <c r="AW16" s="17">
        <v>2158</v>
      </c>
      <c r="AX16" s="17">
        <v>1944</v>
      </c>
      <c r="AY16" s="17">
        <v>1974</v>
      </c>
      <c r="AZ16" s="17">
        <v>2133.5819999999999</v>
      </c>
      <c r="BA16" s="17">
        <v>2146.2579999999998</v>
      </c>
      <c r="BB16" s="17">
        <v>2326.931</v>
      </c>
      <c r="BC16" s="17">
        <v>2223.4740000000002</v>
      </c>
      <c r="BD16" s="17">
        <v>2265.9470000000001</v>
      </c>
      <c r="BE16" s="17">
        <v>2131.009</v>
      </c>
      <c r="BF16" s="17">
        <v>1955.259</v>
      </c>
      <c r="BG16" s="17">
        <v>1925.424</v>
      </c>
      <c r="BH16" s="17">
        <v>1916.7070000000001</v>
      </c>
      <c r="BI16" s="17">
        <v>1883.184</v>
      </c>
      <c r="BJ16" s="17">
        <v>1675.8430000000001</v>
      </c>
      <c r="BK16" s="17">
        <v>1822.68</v>
      </c>
      <c r="BL16" s="17">
        <v>1455.3430000000001</v>
      </c>
      <c r="BM16" s="17">
        <v>1224.049</v>
      </c>
      <c r="BN16" s="17">
        <v>1122.165</v>
      </c>
    </row>
    <row r="17" spans="1:66" x14ac:dyDescent="0.2">
      <c r="B17" t="s">
        <v>1</v>
      </c>
      <c r="C17" s="17">
        <v>8663</v>
      </c>
      <c r="D17" s="17">
        <v>8402</v>
      </c>
      <c r="E17" s="17">
        <v>8327.3640000000014</v>
      </c>
      <c r="F17" s="17">
        <v>8071.4409999999998</v>
      </c>
      <c r="G17" s="17">
        <v>8003.652</v>
      </c>
      <c r="H17" s="17">
        <v>7485.0139999999992</v>
      </c>
      <c r="I17" s="17">
        <v>6965.2870000000003</v>
      </c>
      <c r="J17" s="17">
        <v>6590.7820000000002</v>
      </c>
      <c r="K17" s="17">
        <v>6361.7939999999999</v>
      </c>
      <c r="L17" s="17">
        <v>6308</v>
      </c>
      <c r="M17" s="17">
        <v>6105</v>
      </c>
      <c r="N17" s="17">
        <v>5640</v>
      </c>
      <c r="O17" s="17">
        <v>5796</v>
      </c>
      <c r="P17" s="17">
        <v>5515</v>
      </c>
      <c r="Q17" s="17">
        <v>5445</v>
      </c>
      <c r="R17" s="17">
        <v>5626.6409999999996</v>
      </c>
      <c r="S17" s="17">
        <v>5602.0849999999991</v>
      </c>
      <c r="T17" s="17">
        <v>5616.8870000000006</v>
      </c>
      <c r="U17" s="17">
        <v>5747.9369999999999</v>
      </c>
      <c r="V17" s="17">
        <v>5497.5049999999992</v>
      </c>
      <c r="W17" s="17">
        <v>5531.37</v>
      </c>
      <c r="X17" s="17">
        <v>5503.1949999999997</v>
      </c>
      <c r="Y17" s="17">
        <v>4924.7280000000001</v>
      </c>
      <c r="Z17" s="17">
        <v>4605.3389999999999</v>
      </c>
      <c r="AA17" s="17">
        <v>4333.0590000000002</v>
      </c>
      <c r="AB17" s="17">
        <v>4166.2809999999999</v>
      </c>
      <c r="AC17" s="17">
        <v>4105.4089999999997</v>
      </c>
      <c r="AD17" s="17">
        <v>3670.0120000000002</v>
      </c>
      <c r="AE17" s="17">
        <v>3103.828</v>
      </c>
      <c r="AF17" s="17">
        <v>2753.4540000000002</v>
      </c>
      <c r="AJ17" t="s">
        <v>37</v>
      </c>
      <c r="AK17" s="17">
        <v>1937</v>
      </c>
      <c r="AL17" s="17">
        <v>1937</v>
      </c>
      <c r="AM17" s="17">
        <v>1932.2719999999999</v>
      </c>
      <c r="AN17" s="17">
        <v>1936.5319999999999</v>
      </c>
      <c r="AO17" s="17">
        <v>1798.8720000000001</v>
      </c>
      <c r="AP17" s="17">
        <v>1669.0920000000001</v>
      </c>
      <c r="AQ17" s="17">
        <v>1624.8230000000001</v>
      </c>
      <c r="AR17" s="17">
        <v>1587.63</v>
      </c>
      <c r="AS17" s="17">
        <v>1564.3309999999999</v>
      </c>
      <c r="AT17" s="17">
        <v>1596</v>
      </c>
      <c r="AU17" s="17">
        <v>1546</v>
      </c>
      <c r="AV17" s="17">
        <v>1625</v>
      </c>
      <c r="AW17" s="17">
        <v>1583</v>
      </c>
      <c r="AX17" s="17">
        <v>1584</v>
      </c>
      <c r="AY17" s="17">
        <v>1458</v>
      </c>
      <c r="AZ17" s="17">
        <v>1420.701</v>
      </c>
      <c r="BA17" s="17">
        <v>1458.674</v>
      </c>
      <c r="BB17" s="17">
        <v>1473.1679999999999</v>
      </c>
      <c r="BC17" s="17">
        <v>1366.932</v>
      </c>
      <c r="BD17" s="17">
        <v>1385.9739999999999</v>
      </c>
      <c r="BE17" s="17">
        <v>1517.056</v>
      </c>
      <c r="BF17" s="17">
        <v>1595.4359999999999</v>
      </c>
      <c r="BG17" s="17">
        <v>1638.7829999999999</v>
      </c>
      <c r="BH17" s="17">
        <v>1391.5530000000001</v>
      </c>
      <c r="BI17" s="17">
        <v>1257.684</v>
      </c>
      <c r="BJ17" s="17">
        <v>1234.9649999999999</v>
      </c>
      <c r="BK17" s="17">
        <v>1252.6279999999999</v>
      </c>
      <c r="BL17" s="17">
        <v>1138.2059999999999</v>
      </c>
      <c r="BM17" s="17">
        <v>1162.6130000000001</v>
      </c>
      <c r="BN17" s="17">
        <v>1071.4169999999999</v>
      </c>
    </row>
    <row r="18" spans="1:66" x14ac:dyDescent="0.2">
      <c r="A18" t="s">
        <v>98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J18" t="s">
        <v>5</v>
      </c>
      <c r="AK18" s="17">
        <v>1110</v>
      </c>
      <c r="AL18" s="17">
        <v>1025</v>
      </c>
      <c r="AM18" s="17">
        <v>1000.182</v>
      </c>
      <c r="AN18" s="17">
        <v>1042.0170000000001</v>
      </c>
      <c r="AO18" s="17">
        <v>1077.423</v>
      </c>
      <c r="AP18" s="17">
        <v>998.26599999999996</v>
      </c>
      <c r="AQ18" s="17">
        <v>880.88199999999995</v>
      </c>
      <c r="AR18" s="17">
        <v>868.923</v>
      </c>
      <c r="AS18" s="17">
        <v>924.48</v>
      </c>
      <c r="AT18" s="17">
        <v>787</v>
      </c>
      <c r="AU18" s="17">
        <v>832</v>
      </c>
      <c r="AV18" s="17">
        <v>823</v>
      </c>
      <c r="AW18" s="17">
        <v>647</v>
      </c>
      <c r="AX18" s="17">
        <v>474</v>
      </c>
      <c r="AY18" s="17">
        <v>471</v>
      </c>
      <c r="AZ18" s="17">
        <v>466.64100000000002</v>
      </c>
      <c r="BA18" s="17">
        <v>465.7</v>
      </c>
      <c r="BB18" s="17">
        <v>556.35599999999999</v>
      </c>
      <c r="BC18" s="17">
        <v>515.05700000000002</v>
      </c>
      <c r="BD18" s="17">
        <v>518.14300000000003</v>
      </c>
      <c r="BE18" s="17">
        <v>461.27699999999999</v>
      </c>
      <c r="BF18" s="17">
        <v>508.65100000000001</v>
      </c>
      <c r="BG18" s="17">
        <v>516.76400000000001</v>
      </c>
      <c r="BH18" s="17">
        <v>524.39400000000001</v>
      </c>
      <c r="BI18" s="17">
        <v>525.89400000000001</v>
      </c>
      <c r="BJ18" s="17">
        <v>535.17899999999997</v>
      </c>
      <c r="BK18" s="17">
        <v>601.28300000000002</v>
      </c>
      <c r="BL18" s="17">
        <v>500.06299999999999</v>
      </c>
      <c r="BM18" s="17">
        <v>414.40699999999998</v>
      </c>
      <c r="BN18" s="17">
        <v>363.63299999999998</v>
      </c>
    </row>
    <row r="19" spans="1:66" x14ac:dyDescent="0.2">
      <c r="B19" t="s">
        <v>59</v>
      </c>
      <c r="C19" s="17">
        <v>11375</v>
      </c>
      <c r="D19" s="17">
        <v>11300</v>
      </c>
      <c r="E19" s="17">
        <v>11433.595000000001</v>
      </c>
      <c r="F19" s="17">
        <v>11353.659</v>
      </c>
      <c r="G19" s="17">
        <v>11084.574999999999</v>
      </c>
      <c r="H19" s="17">
        <v>10658.557999999999</v>
      </c>
      <c r="I19" s="17">
        <v>10468.142</v>
      </c>
      <c r="J19" s="17">
        <v>10360.717000000001</v>
      </c>
      <c r="K19" s="17">
        <v>10343.941999999999</v>
      </c>
      <c r="L19" s="17">
        <v>10411</v>
      </c>
      <c r="M19" s="17">
        <v>10359</v>
      </c>
      <c r="N19" s="17">
        <v>10328</v>
      </c>
      <c r="O19" s="17">
        <v>11004</v>
      </c>
      <c r="P19" s="17">
        <v>11142</v>
      </c>
      <c r="Q19" s="17">
        <v>10844</v>
      </c>
      <c r="R19" s="17">
        <v>11000.744999999999</v>
      </c>
      <c r="S19" s="17">
        <v>10910.924999999999</v>
      </c>
      <c r="T19" s="17">
        <v>11505.438</v>
      </c>
      <c r="U19" s="17">
        <v>11307.945</v>
      </c>
      <c r="V19" s="17">
        <v>10952.475</v>
      </c>
      <c r="W19" s="17">
        <v>11639.433999999999</v>
      </c>
      <c r="X19" s="17">
        <v>11508.27</v>
      </c>
      <c r="Y19" s="17">
        <v>11411.453</v>
      </c>
      <c r="Z19" s="17">
        <v>11342.187</v>
      </c>
      <c r="AA19" s="17">
        <v>11370.775</v>
      </c>
      <c r="AB19" s="17">
        <v>11050.699000000001</v>
      </c>
      <c r="AC19" s="17">
        <v>11941.591</v>
      </c>
      <c r="AD19" s="17">
        <v>11528.767</v>
      </c>
      <c r="AE19" s="17">
        <v>10938.994000000001</v>
      </c>
      <c r="AF19" s="17">
        <v>11480.358</v>
      </c>
      <c r="AJ19" t="s">
        <v>49</v>
      </c>
      <c r="AK19" s="17">
        <v>4383</v>
      </c>
      <c r="AL19" s="17">
        <v>4297</v>
      </c>
      <c r="AM19" s="17">
        <v>4369.7420000000002</v>
      </c>
      <c r="AN19" s="17">
        <v>4389.2619999999997</v>
      </c>
      <c r="AO19" s="17">
        <v>4409.0079999999998</v>
      </c>
      <c r="AP19" s="17">
        <v>4142.3059999999996</v>
      </c>
      <c r="AQ19" s="17">
        <v>4089.5279999999998</v>
      </c>
      <c r="AR19" s="17">
        <v>4309.9690000000001</v>
      </c>
      <c r="AS19" s="17">
        <v>4486.1019999999999</v>
      </c>
      <c r="AT19" s="17">
        <v>4271</v>
      </c>
      <c r="AU19" s="17">
        <v>4244</v>
      </c>
      <c r="AV19" s="17">
        <v>4074</v>
      </c>
      <c r="AW19" s="17">
        <v>4433</v>
      </c>
      <c r="AX19" s="17">
        <v>4382</v>
      </c>
      <c r="AY19" s="17">
        <v>4388</v>
      </c>
      <c r="AZ19" s="17">
        <v>4532.5739999999996</v>
      </c>
      <c r="BA19" s="17">
        <v>4610.5680000000002</v>
      </c>
      <c r="BB19" s="17">
        <v>5136.8130000000001</v>
      </c>
      <c r="BC19" s="17">
        <v>5376.2929999999997</v>
      </c>
      <c r="BD19" s="17">
        <v>5600.5950000000003</v>
      </c>
      <c r="BE19" s="17">
        <v>5801.4250000000002</v>
      </c>
      <c r="BF19" s="17">
        <v>5544.7619999999997</v>
      </c>
      <c r="BG19" s="17">
        <v>5557.3029999999999</v>
      </c>
      <c r="BH19" s="17">
        <v>5778.6459999999997</v>
      </c>
      <c r="BI19" s="17">
        <v>5838.9080000000004</v>
      </c>
      <c r="BJ19" s="17">
        <v>5949.7790000000005</v>
      </c>
      <c r="BK19" s="17">
        <v>6250.4620000000004</v>
      </c>
      <c r="BL19" s="17">
        <v>5832.8829999999998</v>
      </c>
      <c r="BM19" s="17">
        <v>5830.9189999999999</v>
      </c>
      <c r="BN19" s="17">
        <v>5243.0330000000004</v>
      </c>
    </row>
    <row r="20" spans="1:66" x14ac:dyDescent="0.2">
      <c r="B20" t="s">
        <v>39</v>
      </c>
      <c r="C20" s="17">
        <v>22409</v>
      </c>
      <c r="D20" s="17">
        <v>22502</v>
      </c>
      <c r="E20" s="17">
        <v>22723.046999999999</v>
      </c>
      <c r="F20" s="17">
        <v>22892.685000000001</v>
      </c>
      <c r="G20" s="17">
        <v>22834.182000000001</v>
      </c>
      <c r="H20" s="17">
        <v>21686.887999999999</v>
      </c>
      <c r="I20" s="17">
        <v>21139.303</v>
      </c>
      <c r="J20" s="17">
        <v>21981.388999999999</v>
      </c>
      <c r="K20" s="17">
        <v>21848.625</v>
      </c>
      <c r="L20" s="17">
        <v>21915</v>
      </c>
      <c r="M20" s="17">
        <v>22043</v>
      </c>
      <c r="N20" s="17">
        <v>22221</v>
      </c>
      <c r="O20" s="17">
        <v>23676</v>
      </c>
      <c r="P20" s="17">
        <v>23820</v>
      </c>
      <c r="Q20" s="17">
        <v>22862</v>
      </c>
      <c r="R20" s="17">
        <v>23259.714</v>
      </c>
      <c r="S20" s="17">
        <v>23653.679</v>
      </c>
      <c r="T20" s="17">
        <v>24675.584999999999</v>
      </c>
      <c r="U20" s="17">
        <v>24718.043000000001</v>
      </c>
      <c r="V20" s="17">
        <v>24759.148000000001</v>
      </c>
      <c r="W20" s="17">
        <v>24742.710999999999</v>
      </c>
      <c r="X20" s="17">
        <v>24167.937999999998</v>
      </c>
      <c r="Y20" s="17">
        <v>23770.491999999998</v>
      </c>
      <c r="Z20" s="17">
        <v>24460.425999999999</v>
      </c>
      <c r="AA20" s="17">
        <v>24418.646000000001</v>
      </c>
      <c r="AB20" s="17">
        <v>24282.395</v>
      </c>
      <c r="AC20" s="17">
        <v>24702.777999999998</v>
      </c>
      <c r="AD20" s="17">
        <v>23135.078000000001</v>
      </c>
      <c r="AE20" s="17">
        <v>21656.812000000002</v>
      </c>
      <c r="AF20" s="17">
        <v>22735.81</v>
      </c>
      <c r="AJ20" t="s">
        <v>65</v>
      </c>
      <c r="AK20" s="17">
        <v>11040</v>
      </c>
      <c r="AL20" s="17">
        <v>10911</v>
      </c>
      <c r="AM20" s="17">
        <v>10917.606</v>
      </c>
      <c r="AN20" s="17">
        <v>10875.105</v>
      </c>
      <c r="AO20" s="17">
        <v>10968.315000000001</v>
      </c>
      <c r="AP20" s="17">
        <v>10273.038</v>
      </c>
      <c r="AQ20" s="17">
        <v>9817.1440000000002</v>
      </c>
      <c r="AR20" s="17">
        <v>9527.277</v>
      </c>
      <c r="AS20" s="17">
        <v>9613.893</v>
      </c>
      <c r="AT20" s="17">
        <v>9399</v>
      </c>
      <c r="AU20" s="17">
        <v>9444</v>
      </c>
      <c r="AV20" s="17">
        <v>9436</v>
      </c>
      <c r="AW20" s="17">
        <v>9786</v>
      </c>
      <c r="AX20" s="17">
        <v>9401</v>
      </c>
      <c r="AY20" s="17">
        <v>9577</v>
      </c>
      <c r="AZ20" s="17">
        <v>9763.6579999999994</v>
      </c>
      <c r="BA20" s="17">
        <v>9383.94</v>
      </c>
      <c r="BB20" s="17">
        <v>9473.8090000000011</v>
      </c>
      <c r="BC20" s="17">
        <v>9651.5660000000007</v>
      </c>
      <c r="BD20" s="17">
        <v>9873.143</v>
      </c>
      <c r="BE20" s="17">
        <v>10306.627</v>
      </c>
      <c r="BF20" s="17">
        <v>10820.98</v>
      </c>
      <c r="BG20" s="17">
        <v>10662.263999999999</v>
      </c>
      <c r="BH20" s="17">
        <v>10978.662</v>
      </c>
      <c r="BI20" s="17">
        <v>10436.031999999999</v>
      </c>
      <c r="BJ20" s="17">
        <v>11094.625</v>
      </c>
      <c r="BK20" s="17">
        <v>11279.573</v>
      </c>
      <c r="BL20" s="17">
        <v>11160.441999999999</v>
      </c>
      <c r="BM20" s="17">
        <v>10573.451999999999</v>
      </c>
      <c r="BN20" s="17">
        <v>10963.453</v>
      </c>
    </row>
    <row r="21" spans="1:66" x14ac:dyDescent="0.2">
      <c r="B21" t="s">
        <v>43</v>
      </c>
      <c r="C21" s="17">
        <v>8425</v>
      </c>
      <c r="D21" s="17">
        <v>8355</v>
      </c>
      <c r="E21" s="17">
        <v>8598.8860000000004</v>
      </c>
      <c r="F21" s="17">
        <v>8615.9169999999995</v>
      </c>
      <c r="G21" s="17">
        <v>8476.6659999999993</v>
      </c>
      <c r="H21" s="17">
        <v>8188.7889999999998</v>
      </c>
      <c r="I21" s="17">
        <v>7982.3230000000003</v>
      </c>
      <c r="J21" s="17">
        <v>8223.7999999999993</v>
      </c>
      <c r="K21" s="17">
        <v>8351.7510000000002</v>
      </c>
      <c r="L21" s="17">
        <v>8185</v>
      </c>
      <c r="M21" s="17">
        <v>8224</v>
      </c>
      <c r="N21" s="17">
        <v>8286</v>
      </c>
      <c r="O21" s="17">
        <v>8726</v>
      </c>
      <c r="P21" s="17">
        <v>8217</v>
      </c>
      <c r="Q21" s="17">
        <v>8183</v>
      </c>
      <c r="R21" s="17">
        <v>8197.4850000000006</v>
      </c>
      <c r="S21" s="17">
        <v>8249.9050000000007</v>
      </c>
      <c r="T21" s="17">
        <v>8586.0280000000002</v>
      </c>
      <c r="U21" s="17">
        <v>8397.4609999999993</v>
      </c>
      <c r="V21" s="17">
        <v>7898.0990000000002</v>
      </c>
      <c r="W21" s="17">
        <v>8089.7669999999998</v>
      </c>
      <c r="X21" s="17">
        <v>8055.3959999999997</v>
      </c>
      <c r="Y21" s="17">
        <v>7902.7579999999998</v>
      </c>
      <c r="Z21" s="17">
        <v>8160.1530000000002</v>
      </c>
      <c r="AA21" s="17">
        <v>8257.3919999999998</v>
      </c>
      <c r="AB21" s="17">
        <v>8024.1030000000001</v>
      </c>
      <c r="AC21" s="17">
        <v>8122.6260000000002</v>
      </c>
      <c r="AD21" s="17">
        <v>7580.6130000000003</v>
      </c>
      <c r="AE21" s="17">
        <v>7471.134</v>
      </c>
      <c r="AF21" s="17">
        <v>7825.7619999999997</v>
      </c>
      <c r="AJ21" t="s">
        <v>3</v>
      </c>
      <c r="AK21" s="17">
        <v>4185</v>
      </c>
      <c r="AL21" s="17">
        <v>4182</v>
      </c>
      <c r="AM21" s="17">
        <v>4021.2310000000002</v>
      </c>
      <c r="AN21" s="17">
        <v>3989.24</v>
      </c>
      <c r="AO21" s="17">
        <v>3904.703</v>
      </c>
      <c r="AP21" s="17">
        <v>3595.2779999999998</v>
      </c>
      <c r="AQ21" s="17">
        <v>3243.6979999999999</v>
      </c>
      <c r="AR21" s="17">
        <v>3115.0059999999999</v>
      </c>
      <c r="AS21" s="17">
        <v>3132.1489999999999</v>
      </c>
      <c r="AT21" s="17">
        <v>3050</v>
      </c>
      <c r="AU21" s="17">
        <v>2964</v>
      </c>
      <c r="AV21" s="17">
        <v>3006</v>
      </c>
      <c r="AW21" s="17">
        <v>2861</v>
      </c>
      <c r="AX21" s="17">
        <v>2683</v>
      </c>
      <c r="AY21" s="17">
        <v>2345</v>
      </c>
      <c r="AZ21" s="17">
        <v>2250.8409999999999</v>
      </c>
      <c r="BA21" s="17">
        <v>2150.58</v>
      </c>
      <c r="BB21" s="17">
        <v>2065.5970000000002</v>
      </c>
      <c r="BC21" s="17">
        <v>1844.3689999999999</v>
      </c>
      <c r="BD21" s="17">
        <v>1668.2190000000001</v>
      </c>
      <c r="BE21" s="17">
        <v>1662.845</v>
      </c>
      <c r="BF21" s="17">
        <v>1569.252</v>
      </c>
      <c r="BG21" s="17">
        <v>1444.095</v>
      </c>
      <c r="BH21" s="17">
        <v>1448.63</v>
      </c>
      <c r="BI21" s="17">
        <v>1378.3789999999999</v>
      </c>
      <c r="BJ21" s="17">
        <v>2540.1529999999998</v>
      </c>
      <c r="BK21" s="17">
        <v>2694.2139999999999</v>
      </c>
      <c r="BL21" s="17">
        <v>2470.7249999999999</v>
      </c>
      <c r="BM21" s="17">
        <v>2182.8719999999998</v>
      </c>
      <c r="BN21" s="17">
        <v>2182.9830000000002</v>
      </c>
    </row>
    <row r="22" spans="1:66" x14ac:dyDescent="0.2">
      <c r="B22" t="s">
        <v>30</v>
      </c>
      <c r="C22" s="17">
        <v>35299</v>
      </c>
      <c r="D22" s="17">
        <v>34875</v>
      </c>
      <c r="E22" s="17">
        <v>35175.239000000001</v>
      </c>
      <c r="F22" s="17">
        <v>35496.803</v>
      </c>
      <c r="G22" s="17">
        <v>34630.764000000003</v>
      </c>
      <c r="H22" s="17">
        <v>32987.921999999999</v>
      </c>
      <c r="I22" s="17">
        <v>32009.182000000001</v>
      </c>
      <c r="J22" s="17">
        <v>32716.830999999998</v>
      </c>
      <c r="K22" s="17">
        <v>33417.557000000001</v>
      </c>
      <c r="L22" s="17">
        <v>33989</v>
      </c>
      <c r="M22" s="17">
        <v>33991</v>
      </c>
      <c r="N22" s="17">
        <v>33669</v>
      </c>
      <c r="O22" s="17">
        <v>35500</v>
      </c>
      <c r="P22" s="17">
        <v>34105</v>
      </c>
      <c r="Q22" s="17">
        <v>33773</v>
      </c>
      <c r="R22" s="17">
        <v>34143.03</v>
      </c>
      <c r="S22" s="17">
        <v>33526.135999999999</v>
      </c>
      <c r="T22" s="17">
        <v>34750.088000000003</v>
      </c>
      <c r="U22" s="17">
        <v>34016.409</v>
      </c>
      <c r="V22" s="17">
        <v>32745.102000000003</v>
      </c>
      <c r="W22" s="17">
        <v>32846.731</v>
      </c>
      <c r="X22" s="17">
        <v>32842.423000000003</v>
      </c>
      <c r="Y22" s="17">
        <v>31470.800999999999</v>
      </c>
      <c r="Z22" s="17">
        <v>32453.233</v>
      </c>
      <c r="AA22" s="17">
        <v>31466.701000000001</v>
      </c>
      <c r="AB22" s="17">
        <v>30350.847000000002</v>
      </c>
      <c r="AC22" s="17">
        <v>31255.558000000001</v>
      </c>
      <c r="AD22" s="17">
        <v>29505.187999999998</v>
      </c>
      <c r="AE22" s="17">
        <v>27979.701000000001</v>
      </c>
      <c r="AF22" s="17">
        <v>29393.233</v>
      </c>
      <c r="AJ22" t="s">
        <v>17</v>
      </c>
      <c r="AK22" s="17">
        <v>3904</v>
      </c>
      <c r="AL22" s="17">
        <v>3763</v>
      </c>
      <c r="AM22" s="17">
        <v>3582.3679999999999</v>
      </c>
      <c r="AN22" s="17">
        <v>3428.9209999999998</v>
      </c>
      <c r="AO22" s="17">
        <v>3314.8150000000001</v>
      </c>
      <c r="AP22" s="17">
        <v>2858.06</v>
      </c>
      <c r="AQ22" s="17">
        <v>2657.768</v>
      </c>
      <c r="AR22" s="17">
        <v>2585.2289999999998</v>
      </c>
      <c r="AS22" s="17">
        <v>2462.19</v>
      </c>
      <c r="AT22" s="17">
        <v>2498</v>
      </c>
      <c r="AU22" s="17">
        <v>2510</v>
      </c>
      <c r="AV22" s="17">
        <v>2644</v>
      </c>
      <c r="AW22" s="17">
        <v>2645</v>
      </c>
      <c r="AX22" s="17">
        <v>2606</v>
      </c>
      <c r="AY22" s="17">
        <v>2420</v>
      </c>
      <c r="AZ22" s="17">
        <v>2386.5569999999998</v>
      </c>
      <c r="BA22" s="17">
        <v>2371.6610000000001</v>
      </c>
      <c r="BB22" s="17">
        <v>2338.6849999999999</v>
      </c>
      <c r="BC22" s="17">
        <v>2255.6959999999999</v>
      </c>
      <c r="BD22" s="17">
        <v>2426.6309999999999</v>
      </c>
      <c r="BE22" s="17">
        <v>2390.3380000000002</v>
      </c>
      <c r="BF22" s="17">
        <v>2385.1799999999998</v>
      </c>
      <c r="BG22" s="17">
        <v>2286.64</v>
      </c>
      <c r="BH22" s="17">
        <v>2277.6480000000001</v>
      </c>
      <c r="BI22" s="17">
        <v>2085.1990000000001</v>
      </c>
      <c r="BJ22" s="17">
        <v>1942.761</v>
      </c>
      <c r="BK22" s="17">
        <v>1986.356</v>
      </c>
      <c r="BL22" s="17">
        <v>1960.788</v>
      </c>
      <c r="BM22" s="17">
        <v>1893.6849999999999</v>
      </c>
      <c r="BN22" s="17">
        <v>1708.93</v>
      </c>
    </row>
    <row r="23" spans="1:66" x14ac:dyDescent="0.2">
      <c r="B23" t="s">
        <v>41</v>
      </c>
      <c r="C23" s="17">
        <v>16856</v>
      </c>
      <c r="D23" s="17">
        <v>16639</v>
      </c>
      <c r="E23" s="17">
        <v>17151.184000000001</v>
      </c>
      <c r="F23" s="17">
        <v>16914.411</v>
      </c>
      <c r="G23" s="17">
        <v>16557.784</v>
      </c>
      <c r="H23" s="17">
        <v>15154.995000000001</v>
      </c>
      <c r="I23" s="17">
        <v>14420.949000000001</v>
      </c>
      <c r="J23" s="17">
        <v>14503.772999999999</v>
      </c>
      <c r="K23" s="17">
        <v>14445.289000000001</v>
      </c>
      <c r="L23" s="17">
        <v>14079</v>
      </c>
      <c r="M23" s="17">
        <v>14026</v>
      </c>
      <c r="N23" s="17">
        <v>13729</v>
      </c>
      <c r="O23" s="17">
        <v>14342</v>
      </c>
      <c r="P23" s="17">
        <v>13759</v>
      </c>
      <c r="Q23" s="17">
        <v>12604</v>
      </c>
      <c r="R23" s="17">
        <v>12342.958000000001</v>
      </c>
      <c r="S23" s="17">
        <v>12169.393</v>
      </c>
      <c r="T23" s="17">
        <v>13219.297</v>
      </c>
      <c r="U23" s="17">
        <v>12487.918</v>
      </c>
      <c r="V23" s="17">
        <v>12489.277</v>
      </c>
      <c r="W23" s="17">
        <v>13003.958000000001</v>
      </c>
      <c r="X23" s="17">
        <v>13033.710999999999</v>
      </c>
      <c r="Y23" s="17">
        <v>12933.694</v>
      </c>
      <c r="Z23" s="17">
        <v>13281.125</v>
      </c>
      <c r="AA23" s="17">
        <v>12989.2</v>
      </c>
      <c r="AB23" s="17">
        <v>13132.902</v>
      </c>
      <c r="AC23" s="17">
        <v>13458.721</v>
      </c>
      <c r="AD23" s="17">
        <v>12542.991</v>
      </c>
      <c r="AE23" s="17">
        <v>12107.367</v>
      </c>
      <c r="AF23" s="17">
        <v>13006.168</v>
      </c>
      <c r="AJ23" t="s">
        <v>51</v>
      </c>
      <c r="AK23" s="17">
        <v>5837</v>
      </c>
      <c r="AL23" s="17">
        <v>5619</v>
      </c>
      <c r="AM23" s="17">
        <v>5761.0829999999996</v>
      </c>
      <c r="AN23" s="17">
        <v>5715.2529999999997</v>
      </c>
      <c r="AO23" s="17">
        <v>5632.22</v>
      </c>
      <c r="AP23" s="17">
        <v>5706.9089999999997</v>
      </c>
      <c r="AQ23" s="17">
        <v>5455.1890000000003</v>
      </c>
      <c r="AR23" s="17">
        <v>5296.6819999999998</v>
      </c>
      <c r="AS23" s="17">
        <v>5490.4830000000002</v>
      </c>
      <c r="AT23" s="17">
        <v>5463</v>
      </c>
      <c r="AU23" s="17">
        <v>5506</v>
      </c>
      <c r="AV23" s="17">
        <v>5584</v>
      </c>
      <c r="AW23" s="17">
        <v>5786</v>
      </c>
      <c r="AX23" s="17">
        <v>5683</v>
      </c>
      <c r="AY23" s="17">
        <v>5619</v>
      </c>
      <c r="AZ23" s="17">
        <v>5841.7259999999997</v>
      </c>
      <c r="BA23" s="17">
        <v>5779.2359999999999</v>
      </c>
      <c r="BB23" s="17">
        <v>5789.99</v>
      </c>
      <c r="BC23" s="17">
        <v>5621.5659999999998</v>
      </c>
      <c r="BD23" s="17">
        <v>5603.9080000000004</v>
      </c>
      <c r="BE23" s="17">
        <v>5613.375</v>
      </c>
      <c r="BF23" s="17">
        <v>5597.64</v>
      </c>
      <c r="BG23" s="17">
        <v>5269.6549999999997</v>
      </c>
      <c r="BH23" s="17">
        <v>5401.7640000000001</v>
      </c>
      <c r="BI23" s="17">
        <v>5412.44</v>
      </c>
      <c r="BJ23" s="17">
        <v>5510.299</v>
      </c>
      <c r="BK23" s="17">
        <v>5523.7780000000002</v>
      </c>
      <c r="BL23" s="17">
        <v>5188.1090000000004</v>
      </c>
      <c r="BM23" s="17">
        <v>5180.9679999999998</v>
      </c>
      <c r="BN23" s="17">
        <v>5056.2479999999996</v>
      </c>
    </row>
    <row r="24" spans="1:66" x14ac:dyDescent="0.2">
      <c r="A24" t="s">
        <v>99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J24" t="s">
        <v>59</v>
      </c>
      <c r="AK24" s="17">
        <v>11375</v>
      </c>
      <c r="AL24" s="17">
        <v>11300</v>
      </c>
      <c r="AM24" s="17">
        <v>11433.595000000001</v>
      </c>
      <c r="AN24" s="17">
        <v>11353.659</v>
      </c>
      <c r="AO24" s="17">
        <v>11084.574999999999</v>
      </c>
      <c r="AP24" s="17">
        <v>10658.557999999999</v>
      </c>
      <c r="AQ24" s="17">
        <v>10468.142</v>
      </c>
      <c r="AR24" s="17">
        <v>10360.717000000001</v>
      </c>
      <c r="AS24" s="17">
        <v>10343.941999999999</v>
      </c>
      <c r="AT24" s="17">
        <v>10411</v>
      </c>
      <c r="AU24" s="17">
        <v>10359</v>
      </c>
      <c r="AV24" s="17">
        <v>10328</v>
      </c>
      <c r="AW24" s="17">
        <v>11004</v>
      </c>
      <c r="AX24" s="17">
        <v>11142</v>
      </c>
      <c r="AY24" s="17">
        <v>10844</v>
      </c>
      <c r="AZ24" s="17">
        <v>11000.744999999999</v>
      </c>
      <c r="BA24" s="17">
        <v>10910.924999999999</v>
      </c>
      <c r="BB24" s="17">
        <v>11505.438</v>
      </c>
      <c r="BC24" s="17">
        <v>11307.945</v>
      </c>
      <c r="BD24" s="17">
        <v>10952.475</v>
      </c>
      <c r="BE24" s="17">
        <v>11639.433999999999</v>
      </c>
      <c r="BF24" s="17">
        <v>11508.27</v>
      </c>
      <c r="BG24" s="17">
        <v>11411.453</v>
      </c>
      <c r="BH24" s="17">
        <v>11342.187</v>
      </c>
      <c r="BI24" s="17">
        <v>11370.775</v>
      </c>
      <c r="BJ24" s="17">
        <v>11050.699000000001</v>
      </c>
      <c r="BK24" s="17">
        <v>11941.591</v>
      </c>
      <c r="BL24" s="17">
        <v>11528.767</v>
      </c>
      <c r="BM24" s="17">
        <v>10938.994000000001</v>
      </c>
      <c r="BN24" s="17">
        <v>11480.358</v>
      </c>
    </row>
    <row r="25" spans="1:66" x14ac:dyDescent="0.2">
      <c r="B25" t="s">
        <v>55</v>
      </c>
      <c r="C25" s="17">
        <v>3036</v>
      </c>
      <c r="D25" s="17">
        <v>2984</v>
      </c>
      <c r="E25" s="17">
        <v>2996.402</v>
      </c>
      <c r="F25" s="17">
        <v>2983.03</v>
      </c>
      <c r="G25" s="17">
        <v>2990.732</v>
      </c>
      <c r="H25" s="17">
        <v>2982.84</v>
      </c>
      <c r="I25" s="17">
        <v>2920.26</v>
      </c>
      <c r="J25" s="17">
        <v>2864.0540000000001</v>
      </c>
      <c r="K25" s="17">
        <v>2687.7359999999999</v>
      </c>
      <c r="L25" s="17">
        <v>2608</v>
      </c>
      <c r="M25" s="17">
        <v>2528</v>
      </c>
      <c r="N25" s="17">
        <v>2404</v>
      </c>
      <c r="O25" s="17">
        <v>2158</v>
      </c>
      <c r="P25" s="17">
        <v>1944</v>
      </c>
      <c r="Q25" s="17">
        <v>1974</v>
      </c>
      <c r="R25" s="17">
        <v>2133.5819999999999</v>
      </c>
      <c r="S25" s="17">
        <v>2146.2579999999998</v>
      </c>
      <c r="T25" s="17">
        <v>2326.931</v>
      </c>
      <c r="U25" s="17">
        <v>2223.4740000000002</v>
      </c>
      <c r="V25" s="17">
        <v>2265.9470000000001</v>
      </c>
      <c r="W25" s="17">
        <v>2131.009</v>
      </c>
      <c r="X25" s="17">
        <v>1955.259</v>
      </c>
      <c r="Y25" s="17">
        <v>1925.424</v>
      </c>
      <c r="Z25" s="17">
        <v>1916.7070000000001</v>
      </c>
      <c r="AA25" s="17">
        <v>1883.184</v>
      </c>
      <c r="AB25" s="17">
        <v>1675.8430000000001</v>
      </c>
      <c r="AC25" s="17">
        <v>1822.68</v>
      </c>
      <c r="AD25" s="17">
        <v>1455.3430000000001</v>
      </c>
      <c r="AE25" s="17">
        <v>1224.049</v>
      </c>
      <c r="AF25" s="17">
        <v>1122.165</v>
      </c>
      <c r="AJ25" t="s">
        <v>61</v>
      </c>
      <c r="AK25" s="17">
        <v>22699</v>
      </c>
      <c r="AL25" s="17">
        <v>22453</v>
      </c>
      <c r="AM25" s="17">
        <v>22307.585999999999</v>
      </c>
      <c r="AN25" s="17">
        <v>21815.970999999998</v>
      </c>
      <c r="AO25" s="17">
        <v>21589.705000000002</v>
      </c>
      <c r="AP25" s="17">
        <v>19899.989000000001</v>
      </c>
      <c r="AQ25" s="17">
        <v>19042.847999999998</v>
      </c>
      <c r="AR25" s="17">
        <v>19003.792999999998</v>
      </c>
      <c r="AS25" s="17">
        <v>19447.812999999998</v>
      </c>
      <c r="AT25" s="17">
        <v>19528</v>
      </c>
      <c r="AU25" s="17">
        <v>19487</v>
      </c>
      <c r="AV25" s="17">
        <v>19263</v>
      </c>
      <c r="AW25" s="17">
        <v>20082</v>
      </c>
      <c r="AX25" s="17">
        <v>19702</v>
      </c>
      <c r="AY25" s="17">
        <v>19060</v>
      </c>
      <c r="AZ25" s="17">
        <v>19195.618000000002</v>
      </c>
      <c r="BA25" s="17">
        <v>18522.309999999998</v>
      </c>
      <c r="BB25" s="17">
        <v>18882.279000000002</v>
      </c>
      <c r="BC25" s="17">
        <v>18271.239000000001</v>
      </c>
      <c r="BD25" s="17">
        <v>17818.722999999998</v>
      </c>
      <c r="BE25" s="17">
        <v>18200.361000000001</v>
      </c>
      <c r="BF25" s="17">
        <v>18422.796000000002</v>
      </c>
      <c r="BG25" s="17">
        <v>17964.696</v>
      </c>
      <c r="BH25" s="17">
        <v>18228.255000000001</v>
      </c>
      <c r="BI25" s="17">
        <v>18028.352999999999</v>
      </c>
      <c r="BJ25" s="17">
        <v>19086.334999999999</v>
      </c>
      <c r="BK25" s="17">
        <v>20077.673999999999</v>
      </c>
      <c r="BL25" s="17">
        <v>19107.382000000001</v>
      </c>
      <c r="BM25" s="17">
        <v>18297.511999999999</v>
      </c>
      <c r="BN25" s="17">
        <v>18261.203000000001</v>
      </c>
    </row>
    <row r="26" spans="1:66" x14ac:dyDescent="0.2">
      <c r="B26" t="s">
        <v>49</v>
      </c>
      <c r="C26" s="17">
        <v>4383</v>
      </c>
      <c r="D26" s="17">
        <v>4297</v>
      </c>
      <c r="E26" s="17">
        <v>4369.7420000000002</v>
      </c>
      <c r="F26" s="17">
        <v>4389.2619999999997</v>
      </c>
      <c r="G26" s="17">
        <v>4409.0079999999998</v>
      </c>
      <c r="H26" s="17">
        <v>4142.3059999999996</v>
      </c>
      <c r="I26" s="17">
        <v>4089.5279999999998</v>
      </c>
      <c r="J26" s="17">
        <v>4309.9690000000001</v>
      </c>
      <c r="K26" s="17">
        <v>4486.1019999999999</v>
      </c>
      <c r="L26" s="17">
        <v>4271</v>
      </c>
      <c r="M26" s="17">
        <v>4244</v>
      </c>
      <c r="N26" s="17">
        <v>4074</v>
      </c>
      <c r="O26" s="17">
        <v>4433</v>
      </c>
      <c r="P26" s="17">
        <v>4382</v>
      </c>
      <c r="Q26" s="17">
        <v>4388</v>
      </c>
      <c r="R26" s="17">
        <v>4532.5739999999996</v>
      </c>
      <c r="S26" s="17">
        <v>4610.5680000000002</v>
      </c>
      <c r="T26" s="17">
        <v>5136.8130000000001</v>
      </c>
      <c r="U26" s="17">
        <v>5376.2929999999997</v>
      </c>
      <c r="V26" s="17">
        <v>5600.5950000000003</v>
      </c>
      <c r="W26" s="17">
        <v>5801.4250000000002</v>
      </c>
      <c r="X26" s="17">
        <v>5544.7619999999997</v>
      </c>
      <c r="Y26" s="17">
        <v>5557.3029999999999</v>
      </c>
      <c r="Z26" s="17">
        <v>5778.6459999999997</v>
      </c>
      <c r="AA26" s="17">
        <v>5838.9080000000004</v>
      </c>
      <c r="AB26" s="17">
        <v>5949.7790000000005</v>
      </c>
      <c r="AC26" s="17">
        <v>6250.4620000000004</v>
      </c>
      <c r="AD26" s="17">
        <v>5832.8829999999998</v>
      </c>
      <c r="AE26" s="17">
        <v>5830.9189999999999</v>
      </c>
      <c r="AF26" s="17">
        <v>5243.0330000000004</v>
      </c>
      <c r="AJ26" t="s">
        <v>57</v>
      </c>
      <c r="AK26" s="17">
        <v>3392</v>
      </c>
      <c r="AL26" s="17">
        <v>3417</v>
      </c>
      <c r="AM26" s="17">
        <v>3493.4769999999999</v>
      </c>
      <c r="AN26" s="17">
        <v>3467.41</v>
      </c>
      <c r="AO26" s="17">
        <v>3459.3009999999999</v>
      </c>
      <c r="AP26" s="17">
        <v>3175.0320000000002</v>
      </c>
      <c r="AQ26" s="17">
        <v>3097.5859999999998</v>
      </c>
      <c r="AR26" s="17">
        <v>3186.95</v>
      </c>
      <c r="AS26" s="17">
        <v>3385.2040000000002</v>
      </c>
      <c r="AT26" s="17">
        <v>3387</v>
      </c>
      <c r="AU26" s="17">
        <v>3230</v>
      </c>
      <c r="AV26" s="17">
        <v>3302</v>
      </c>
      <c r="AW26" s="17">
        <v>3485</v>
      </c>
      <c r="AX26" s="17">
        <v>3530</v>
      </c>
      <c r="AY26" s="17">
        <v>3668</v>
      </c>
      <c r="AZ26" s="17">
        <v>3613.616</v>
      </c>
      <c r="BA26" s="17">
        <v>3675.3339999999998</v>
      </c>
      <c r="BB26" s="17">
        <v>3916.66</v>
      </c>
      <c r="BC26" s="17">
        <v>3844.6</v>
      </c>
      <c r="BD26" s="17">
        <v>3780.2959999999998</v>
      </c>
      <c r="BE26" s="17">
        <v>3746.7240000000002</v>
      </c>
      <c r="BF26" s="17">
        <v>3453.7489999999998</v>
      </c>
      <c r="BG26" s="17">
        <v>3133.3150000000001</v>
      </c>
      <c r="BH26" s="17">
        <v>3279.6570000000002</v>
      </c>
      <c r="BI26" s="17">
        <v>2884.6759999999999</v>
      </c>
      <c r="BJ26" s="17">
        <v>2611.8240000000001</v>
      </c>
      <c r="BK26" s="17">
        <v>2473.0149999999999</v>
      </c>
      <c r="BL26" s="17">
        <v>2412.578</v>
      </c>
      <c r="BM26" s="17">
        <v>2276.973</v>
      </c>
      <c r="BN26" s="17">
        <v>2559.0070000000001</v>
      </c>
    </row>
    <row r="27" spans="1:66" x14ac:dyDescent="0.2">
      <c r="B27" t="s">
        <v>51</v>
      </c>
      <c r="C27" s="17">
        <v>5837</v>
      </c>
      <c r="D27" s="17">
        <v>5619</v>
      </c>
      <c r="E27" s="17">
        <v>5761.0829999999996</v>
      </c>
      <c r="F27" s="17">
        <v>5715.2529999999997</v>
      </c>
      <c r="G27" s="17">
        <v>5632.22</v>
      </c>
      <c r="H27" s="17">
        <v>5706.9089999999997</v>
      </c>
      <c r="I27" s="17">
        <v>5455.1890000000003</v>
      </c>
      <c r="J27" s="17">
        <v>5296.6819999999998</v>
      </c>
      <c r="K27" s="17">
        <v>5490.4830000000002</v>
      </c>
      <c r="L27" s="17">
        <v>5463</v>
      </c>
      <c r="M27" s="17">
        <v>5506</v>
      </c>
      <c r="N27" s="17">
        <v>5584</v>
      </c>
      <c r="O27" s="17">
        <v>5786</v>
      </c>
      <c r="P27" s="17">
        <v>5683</v>
      </c>
      <c r="Q27" s="17">
        <v>5619</v>
      </c>
      <c r="R27" s="17">
        <v>5841.7259999999997</v>
      </c>
      <c r="S27" s="17">
        <v>5779.2359999999999</v>
      </c>
      <c r="T27" s="17">
        <v>5789.99</v>
      </c>
      <c r="U27" s="17">
        <v>5621.5659999999998</v>
      </c>
      <c r="V27" s="17">
        <v>5603.9080000000004</v>
      </c>
      <c r="W27" s="17">
        <v>5613.375</v>
      </c>
      <c r="X27" s="17">
        <v>5597.64</v>
      </c>
      <c r="Y27" s="17">
        <v>5269.6549999999997</v>
      </c>
      <c r="Z27" s="17">
        <v>5401.7640000000001</v>
      </c>
      <c r="AA27" s="17">
        <v>5412.44</v>
      </c>
      <c r="AB27" s="17">
        <v>5510.299</v>
      </c>
      <c r="AC27" s="17">
        <v>5523.7780000000002</v>
      </c>
      <c r="AD27" s="17">
        <v>5188.1090000000004</v>
      </c>
      <c r="AE27" s="17">
        <v>5180.9679999999998</v>
      </c>
      <c r="AF27" s="17">
        <v>5056.2479999999996</v>
      </c>
      <c r="AJ27" t="s">
        <v>39</v>
      </c>
      <c r="AK27" s="17">
        <v>22409</v>
      </c>
      <c r="AL27" s="17">
        <v>22502</v>
      </c>
      <c r="AM27" s="17">
        <v>22723.046999999999</v>
      </c>
      <c r="AN27" s="17">
        <v>22892.685000000001</v>
      </c>
      <c r="AO27" s="17">
        <v>22834.182000000001</v>
      </c>
      <c r="AP27" s="17">
        <v>21686.887999999999</v>
      </c>
      <c r="AQ27" s="17">
        <v>21139.303</v>
      </c>
      <c r="AR27" s="17">
        <v>21981.388999999999</v>
      </c>
      <c r="AS27" s="17">
        <v>21848.625</v>
      </c>
      <c r="AT27" s="17">
        <v>21915</v>
      </c>
      <c r="AU27" s="17">
        <v>22043</v>
      </c>
      <c r="AV27" s="17">
        <v>22221</v>
      </c>
      <c r="AW27" s="17">
        <v>23676</v>
      </c>
      <c r="AX27" s="17">
        <v>23820</v>
      </c>
      <c r="AY27" s="17">
        <v>22862</v>
      </c>
      <c r="AZ27" s="17">
        <v>23259.714</v>
      </c>
      <c r="BA27" s="17">
        <v>23653.679</v>
      </c>
      <c r="BB27" s="17">
        <v>24675.584999999999</v>
      </c>
      <c r="BC27" s="17">
        <v>24718.043000000001</v>
      </c>
      <c r="BD27" s="17">
        <v>24759.148000000001</v>
      </c>
      <c r="BE27" s="17">
        <v>24742.710999999999</v>
      </c>
      <c r="BF27" s="17">
        <v>24167.937999999998</v>
      </c>
      <c r="BG27" s="17">
        <v>23770.491999999998</v>
      </c>
      <c r="BH27" s="17">
        <v>24460.425999999999</v>
      </c>
      <c r="BI27" s="17">
        <v>24418.646000000001</v>
      </c>
      <c r="BJ27" s="17">
        <v>24282.395</v>
      </c>
      <c r="BK27" s="17">
        <v>24702.777999999998</v>
      </c>
      <c r="BL27" s="17">
        <v>23135.078000000001</v>
      </c>
      <c r="BM27" s="17">
        <v>21656.812000000002</v>
      </c>
      <c r="BN27" s="17">
        <v>22735.81</v>
      </c>
    </row>
    <row r="28" spans="1:66" x14ac:dyDescent="0.2">
      <c r="B28" t="s">
        <v>57</v>
      </c>
      <c r="C28" s="17">
        <v>3392</v>
      </c>
      <c r="D28" s="17">
        <v>3417</v>
      </c>
      <c r="E28" s="17">
        <v>3493.4769999999999</v>
      </c>
      <c r="F28" s="17">
        <v>3467.41</v>
      </c>
      <c r="G28" s="17">
        <v>3459.3009999999999</v>
      </c>
      <c r="H28" s="17">
        <v>3175.0320000000002</v>
      </c>
      <c r="I28" s="17">
        <v>3097.5859999999998</v>
      </c>
      <c r="J28" s="17">
        <v>3186.95</v>
      </c>
      <c r="K28" s="17">
        <v>3385.2040000000002</v>
      </c>
      <c r="L28" s="17">
        <v>3387</v>
      </c>
      <c r="M28" s="17">
        <v>3230</v>
      </c>
      <c r="N28" s="17">
        <v>3302</v>
      </c>
      <c r="O28" s="17">
        <v>3485</v>
      </c>
      <c r="P28" s="17">
        <v>3530</v>
      </c>
      <c r="Q28" s="17">
        <v>3668</v>
      </c>
      <c r="R28" s="17">
        <v>3613.616</v>
      </c>
      <c r="S28" s="17">
        <v>3675.3339999999998</v>
      </c>
      <c r="T28" s="17">
        <v>3916.66</v>
      </c>
      <c r="U28" s="17">
        <v>3844.6</v>
      </c>
      <c r="V28" s="17">
        <v>3780.2959999999998</v>
      </c>
      <c r="W28" s="17">
        <v>3746.7240000000002</v>
      </c>
      <c r="X28" s="17">
        <v>3453.7489999999998</v>
      </c>
      <c r="Y28" s="17">
        <v>3133.3150000000001</v>
      </c>
      <c r="Z28" s="17">
        <v>3279.6570000000002</v>
      </c>
      <c r="AA28" s="17">
        <v>2884.6759999999999</v>
      </c>
      <c r="AB28" s="17">
        <v>2611.8240000000001</v>
      </c>
      <c r="AC28" s="17">
        <v>2473.0149999999999</v>
      </c>
      <c r="AD28" s="17">
        <v>2412.578</v>
      </c>
      <c r="AE28" s="17">
        <v>2276.973</v>
      </c>
      <c r="AF28" s="17">
        <v>2559.0070000000001</v>
      </c>
      <c r="AJ28" t="s">
        <v>45</v>
      </c>
      <c r="AK28" s="17">
        <v>3415</v>
      </c>
      <c r="AL28" s="17">
        <v>3626</v>
      </c>
      <c r="AM28" s="17">
        <v>3766.4209999999998</v>
      </c>
      <c r="AN28" s="17">
        <v>3644.4059999999999</v>
      </c>
      <c r="AO28" s="17">
        <v>3768.0079999999998</v>
      </c>
      <c r="AP28" s="17">
        <v>3798.328</v>
      </c>
      <c r="AQ28" s="17">
        <v>3827.38</v>
      </c>
      <c r="AR28" s="17">
        <v>3832.8490000000002</v>
      </c>
      <c r="AS28" s="17">
        <v>4078.1950000000002</v>
      </c>
      <c r="AT28" s="17">
        <v>3922</v>
      </c>
      <c r="AU28" s="17">
        <v>4036</v>
      </c>
      <c r="AV28" s="17">
        <v>3984</v>
      </c>
      <c r="AW28" s="17">
        <v>4138</v>
      </c>
      <c r="AX28" s="17">
        <v>4260</v>
      </c>
      <c r="AY28" s="17">
        <v>4049</v>
      </c>
      <c r="AZ28" s="17">
        <v>4077.9560000000001</v>
      </c>
      <c r="BA28" s="17">
        <v>3481.0369999999998</v>
      </c>
      <c r="BB28" s="17">
        <v>3264.1010000000001</v>
      </c>
      <c r="BC28" s="17">
        <v>3326.489</v>
      </c>
      <c r="BD28" s="17">
        <v>3099.8130000000001</v>
      </c>
      <c r="BE28" s="17">
        <v>3542.3589999999999</v>
      </c>
      <c r="BF28" s="17">
        <v>3788.739</v>
      </c>
      <c r="BG28" s="17">
        <v>3909.7530000000002</v>
      </c>
      <c r="BH28" s="17">
        <v>3922.2640000000001</v>
      </c>
      <c r="BI28" s="17">
        <v>3819.4960000000001</v>
      </c>
      <c r="BJ28" s="17">
        <v>3773.4670000000001</v>
      </c>
      <c r="BK28" s="17">
        <v>3495.5770000000002</v>
      </c>
      <c r="BL28" s="17">
        <v>3207.1909999999998</v>
      </c>
      <c r="BM28" s="17">
        <v>3229.3629999999998</v>
      </c>
      <c r="BN28" s="17">
        <v>3371.4679999999998</v>
      </c>
    </row>
    <row r="29" spans="1:66" x14ac:dyDescent="0.2">
      <c r="B29" t="s">
        <v>45</v>
      </c>
      <c r="C29" s="17">
        <v>3415</v>
      </c>
      <c r="D29" s="17">
        <v>3626</v>
      </c>
      <c r="E29" s="17">
        <v>3766.4209999999998</v>
      </c>
      <c r="F29" s="17">
        <v>3644.4059999999999</v>
      </c>
      <c r="G29" s="17">
        <v>3768.0079999999998</v>
      </c>
      <c r="H29" s="17">
        <v>3798.328</v>
      </c>
      <c r="I29" s="17">
        <v>3827.38</v>
      </c>
      <c r="J29" s="17">
        <v>3832.8490000000002</v>
      </c>
      <c r="K29" s="17">
        <v>4078.1950000000002</v>
      </c>
      <c r="L29" s="17">
        <v>3922</v>
      </c>
      <c r="M29" s="17">
        <v>4036</v>
      </c>
      <c r="N29" s="17">
        <v>3984</v>
      </c>
      <c r="O29" s="17">
        <v>4138</v>
      </c>
      <c r="P29" s="17">
        <v>4260</v>
      </c>
      <c r="Q29" s="17">
        <v>4049</v>
      </c>
      <c r="R29" s="17">
        <v>4077.9560000000001</v>
      </c>
      <c r="S29" s="17">
        <v>3481.0369999999998</v>
      </c>
      <c r="T29" s="17">
        <v>3264.1010000000001</v>
      </c>
      <c r="U29" s="17">
        <v>3326.489</v>
      </c>
      <c r="V29" s="17">
        <v>3099.8130000000001</v>
      </c>
      <c r="W29" s="17">
        <v>3542.3589999999999</v>
      </c>
      <c r="X29" s="17">
        <v>3788.739</v>
      </c>
      <c r="Y29" s="17">
        <v>3909.7530000000002</v>
      </c>
      <c r="Z29" s="17">
        <v>3922.2640000000001</v>
      </c>
      <c r="AA29" s="17">
        <v>3819.4960000000001</v>
      </c>
      <c r="AB29" s="17">
        <v>3773.4670000000001</v>
      </c>
      <c r="AC29" s="17">
        <v>3495.5770000000002</v>
      </c>
      <c r="AD29" s="17">
        <v>3207.1909999999998</v>
      </c>
      <c r="AE29" s="17">
        <v>3229.3629999999998</v>
      </c>
      <c r="AF29" s="17">
        <v>3371.4679999999998</v>
      </c>
      <c r="AJ29" t="s">
        <v>25</v>
      </c>
      <c r="AK29" s="17">
        <v>2068</v>
      </c>
      <c r="AL29" s="17">
        <v>2040</v>
      </c>
      <c r="AM29" s="17">
        <v>1971.259</v>
      </c>
      <c r="AN29" s="17">
        <v>1966.4970000000001</v>
      </c>
      <c r="AO29" s="17">
        <v>1857.9259999999999</v>
      </c>
      <c r="AP29" s="17">
        <v>1603.3810000000001</v>
      </c>
      <c r="AQ29" s="17">
        <v>1590.3689999999999</v>
      </c>
      <c r="AR29" s="17">
        <v>1679.1510000000001</v>
      </c>
      <c r="AS29" s="17">
        <v>1618.9860000000001</v>
      </c>
      <c r="AT29" s="17">
        <v>1694</v>
      </c>
      <c r="AU29" s="17">
        <v>1717</v>
      </c>
      <c r="AV29" s="17">
        <v>1729</v>
      </c>
      <c r="AW29" s="17">
        <v>1898</v>
      </c>
      <c r="AX29" s="17">
        <v>1735</v>
      </c>
      <c r="AY29" s="17">
        <v>1577</v>
      </c>
      <c r="AZ29" s="17">
        <v>1594.095</v>
      </c>
      <c r="BA29" s="17">
        <v>1575.9349999999999</v>
      </c>
      <c r="BB29" s="17">
        <v>1764.5820000000001</v>
      </c>
      <c r="BC29" s="17">
        <v>1776.3920000000001</v>
      </c>
      <c r="BD29" s="17">
        <v>1755.556</v>
      </c>
      <c r="BE29" s="17">
        <v>1875.3679999999999</v>
      </c>
      <c r="BF29" s="17">
        <v>1924.3589999999999</v>
      </c>
      <c r="BG29" s="17">
        <v>2030.2639999999999</v>
      </c>
      <c r="BH29" s="17">
        <v>2065.7919999999999</v>
      </c>
      <c r="BI29" s="17">
        <v>2227.0479999999998</v>
      </c>
      <c r="BJ29" s="17">
        <v>2372.5070000000001</v>
      </c>
      <c r="BK29" s="17">
        <v>2475.431</v>
      </c>
      <c r="BL29" s="17">
        <v>2343.3829999999998</v>
      </c>
      <c r="BM29" s="17">
        <v>2431.538</v>
      </c>
      <c r="BN29" s="17">
        <v>2473.3130000000001</v>
      </c>
    </row>
    <row r="30" spans="1:66" x14ac:dyDescent="0.2">
      <c r="B30" t="s">
        <v>86</v>
      </c>
      <c r="C30" s="17">
        <v>1658</v>
      </c>
      <c r="D30" s="17">
        <v>1626</v>
      </c>
      <c r="E30" s="17">
        <v>1616.143</v>
      </c>
      <c r="F30" s="17">
        <v>1573.191</v>
      </c>
      <c r="G30" s="17">
        <v>1627.9690000000001</v>
      </c>
      <c r="H30" s="17">
        <v>1516.8810000000001</v>
      </c>
      <c r="I30" s="17">
        <v>1356.7570000000001</v>
      </c>
      <c r="J30" s="17">
        <v>1343.569</v>
      </c>
      <c r="K30" s="17">
        <v>1391.9570000000001</v>
      </c>
      <c r="L30" s="17">
        <v>1400</v>
      </c>
      <c r="M30" s="17">
        <v>1439</v>
      </c>
      <c r="N30" s="17">
        <v>1446</v>
      </c>
      <c r="O30" s="17">
        <v>1347</v>
      </c>
      <c r="P30" s="17">
        <v>1334</v>
      </c>
      <c r="Q30" s="17">
        <v>1339</v>
      </c>
      <c r="R30" s="17">
        <v>1371.44</v>
      </c>
      <c r="S30" s="17">
        <v>1432.4559999999999</v>
      </c>
      <c r="T30" s="17">
        <v>1446.0329999999999</v>
      </c>
      <c r="U30" s="17">
        <v>1577.3620000000001</v>
      </c>
      <c r="V30" s="17">
        <v>1585.44</v>
      </c>
      <c r="W30" s="17">
        <v>1671.626</v>
      </c>
      <c r="X30" s="17">
        <v>1797.222</v>
      </c>
      <c r="Y30" s="17">
        <v>1793.2950000000001</v>
      </c>
      <c r="Z30" s="17">
        <v>1729.116</v>
      </c>
      <c r="AA30" s="17">
        <v>1890.6780000000001</v>
      </c>
      <c r="AB30" s="17">
        <v>1950.8889999999999</v>
      </c>
      <c r="AC30" s="17">
        <v>2053.6080000000002</v>
      </c>
      <c r="AD30" s="17">
        <v>1885.7429999999999</v>
      </c>
      <c r="AE30" s="17">
        <v>1862.09</v>
      </c>
      <c r="AF30" s="17">
        <v>1884.423</v>
      </c>
      <c r="AJ30" t="s">
        <v>21</v>
      </c>
      <c r="AK30" s="17">
        <v>8486</v>
      </c>
      <c r="AL30" s="17">
        <v>8228</v>
      </c>
      <c r="AM30" s="17">
        <v>8147.7579999999998</v>
      </c>
      <c r="AN30" s="17">
        <v>8054.0559999999996</v>
      </c>
      <c r="AO30" s="17">
        <v>8079.0280000000002</v>
      </c>
      <c r="AP30" s="17">
        <v>7477.48</v>
      </c>
      <c r="AQ30" s="17">
        <v>7100.5569999999998</v>
      </c>
      <c r="AR30" s="17">
        <v>7122.4070000000002</v>
      </c>
      <c r="AS30" s="17">
        <v>7287.5389999999998</v>
      </c>
      <c r="AT30" s="17">
        <v>7043</v>
      </c>
      <c r="AU30" s="17">
        <v>7087</v>
      </c>
      <c r="AV30" s="17">
        <v>7260</v>
      </c>
      <c r="AW30" s="17">
        <v>7502</v>
      </c>
      <c r="AX30" s="17">
        <v>7458</v>
      </c>
      <c r="AY30" s="17">
        <v>7358</v>
      </c>
      <c r="AZ30" s="17">
        <v>7106.2129999999997</v>
      </c>
      <c r="BA30" s="17">
        <v>7219.3860000000004</v>
      </c>
      <c r="BB30" s="17">
        <v>7357.3869999999997</v>
      </c>
      <c r="BC30" s="17">
        <v>7394.1180000000004</v>
      </c>
      <c r="BD30" s="17">
        <v>7330.049</v>
      </c>
      <c r="BE30" s="17">
        <v>7663.4470000000001</v>
      </c>
      <c r="BF30" s="17">
        <v>7927.9</v>
      </c>
      <c r="BG30" s="17">
        <v>7924.4570000000003</v>
      </c>
      <c r="BH30" s="17">
        <v>8112.9589999999998</v>
      </c>
      <c r="BI30" s="17">
        <v>8923.9459999999999</v>
      </c>
      <c r="BJ30" s="17">
        <v>9340.875</v>
      </c>
      <c r="BK30" s="17">
        <v>8900.9619999999995</v>
      </c>
      <c r="BL30" s="17">
        <v>8346.6830000000009</v>
      </c>
      <c r="BM30" s="17">
        <v>7119.598</v>
      </c>
      <c r="BN30" s="17">
        <v>6902.13</v>
      </c>
    </row>
    <row r="31" spans="1:66" x14ac:dyDescent="0.2">
      <c r="B31" t="s">
        <v>31</v>
      </c>
      <c r="C31" s="17">
        <v>18355</v>
      </c>
      <c r="D31" s="17">
        <v>18158</v>
      </c>
      <c r="E31" s="17">
        <v>18435.436999999998</v>
      </c>
      <c r="F31" s="17">
        <v>18229.064000000002</v>
      </c>
      <c r="G31" s="17">
        <v>17736.026000000002</v>
      </c>
      <c r="H31" s="17">
        <v>16676.021000000001</v>
      </c>
      <c r="I31" s="17">
        <v>16215.75</v>
      </c>
      <c r="J31" s="17">
        <v>16314.929</v>
      </c>
      <c r="K31" s="17">
        <v>16788.613000000001</v>
      </c>
      <c r="L31" s="17">
        <v>16606</v>
      </c>
      <c r="M31" s="17">
        <v>16560</v>
      </c>
      <c r="N31" s="17">
        <v>16501</v>
      </c>
      <c r="O31" s="17">
        <v>17421</v>
      </c>
      <c r="P31" s="17">
        <v>17236</v>
      </c>
      <c r="Q31" s="17">
        <v>17654</v>
      </c>
      <c r="R31" s="17">
        <v>18059.806999999997</v>
      </c>
      <c r="S31" s="17">
        <v>17548.925000000003</v>
      </c>
      <c r="T31" s="17">
        <v>17933.217000000001</v>
      </c>
      <c r="U31" s="17">
        <v>17960.827000000001</v>
      </c>
      <c r="V31" s="17">
        <v>18280.037000000004</v>
      </c>
      <c r="W31" s="17">
        <v>19267.064000000002</v>
      </c>
      <c r="X31" s="17">
        <v>19113.955000000002</v>
      </c>
      <c r="Y31" s="17">
        <v>18563.710999999999</v>
      </c>
      <c r="Z31" s="17">
        <v>19103.689000000002</v>
      </c>
      <c r="AA31" s="17">
        <v>19299.296000000002</v>
      </c>
      <c r="AB31" s="17">
        <v>19500.185000000001</v>
      </c>
      <c r="AC31" s="17">
        <v>19943.111000000001</v>
      </c>
      <c r="AD31" s="17">
        <v>18837.664000000001</v>
      </c>
      <c r="AE31" s="17">
        <v>17896.638999999999</v>
      </c>
      <c r="AF31" s="17">
        <v>17296.165000000001</v>
      </c>
      <c r="AJ31" t="s">
        <v>33</v>
      </c>
      <c r="AK31" s="17">
        <v>1234</v>
      </c>
      <c r="AL31" s="17">
        <v>1249</v>
      </c>
      <c r="AM31" s="17">
        <v>1277.374</v>
      </c>
      <c r="AN31" s="17">
        <v>1297.203</v>
      </c>
      <c r="AO31" s="17">
        <v>1199.2919999999999</v>
      </c>
      <c r="AP31" s="17">
        <v>1092.134</v>
      </c>
      <c r="AQ31" s="17">
        <v>1081.627</v>
      </c>
      <c r="AR31" s="17">
        <v>1101.076</v>
      </c>
      <c r="AS31" s="17">
        <v>1098.8340000000001</v>
      </c>
      <c r="AT31" s="17">
        <v>1108</v>
      </c>
      <c r="AU31" s="17">
        <v>1070</v>
      </c>
      <c r="AV31" s="17">
        <v>911</v>
      </c>
      <c r="AW31" s="17">
        <v>895</v>
      </c>
      <c r="AX31" s="17">
        <v>740</v>
      </c>
      <c r="AY31" s="17">
        <v>673</v>
      </c>
      <c r="AZ31" s="17">
        <v>673.02499999999998</v>
      </c>
      <c r="BA31" s="17">
        <v>620.78399999999999</v>
      </c>
      <c r="BB31" s="17">
        <v>667.32399999999996</v>
      </c>
      <c r="BC31" s="17">
        <v>623.11</v>
      </c>
      <c r="BD31" s="17">
        <v>570.30799999999999</v>
      </c>
      <c r="BE31" s="17">
        <v>619.10900000000004</v>
      </c>
      <c r="BF31" s="17">
        <v>605.46199999999999</v>
      </c>
      <c r="BG31" s="17">
        <v>653.923</v>
      </c>
      <c r="BH31" s="17">
        <v>656.49300000000005</v>
      </c>
      <c r="BI31" s="17">
        <v>588.73599999999999</v>
      </c>
      <c r="BJ31" s="17">
        <v>530.19500000000005</v>
      </c>
      <c r="BK31" s="17">
        <v>281.24299999999999</v>
      </c>
      <c r="BL31" s="17">
        <v>274.86200000000002</v>
      </c>
      <c r="BM31" s="17">
        <v>288.14100000000002</v>
      </c>
      <c r="BN31" s="17">
        <v>332.89400000000001</v>
      </c>
    </row>
    <row r="32" spans="1:66" x14ac:dyDescent="0.2">
      <c r="B32" t="s">
        <v>67</v>
      </c>
      <c r="C32" s="17">
        <v>16564</v>
      </c>
      <c r="D32" s="17">
        <v>16539</v>
      </c>
      <c r="E32" s="17">
        <v>16887.010999999999</v>
      </c>
      <c r="F32" s="17">
        <v>16948.062999999998</v>
      </c>
      <c r="G32" s="17">
        <v>16309.86</v>
      </c>
      <c r="H32" s="17">
        <v>15612.446</v>
      </c>
      <c r="I32" s="17">
        <v>15280.421999999999</v>
      </c>
      <c r="J32" s="17">
        <v>15514.687000000002</v>
      </c>
      <c r="K32" s="17">
        <v>16046.971</v>
      </c>
      <c r="L32" s="17">
        <v>15965</v>
      </c>
      <c r="M32" s="17">
        <v>15953</v>
      </c>
      <c r="N32" s="17">
        <v>16285</v>
      </c>
      <c r="O32" s="17">
        <v>17504</v>
      </c>
      <c r="P32" s="17">
        <v>17003</v>
      </c>
      <c r="Q32" s="17">
        <v>17193</v>
      </c>
      <c r="R32" s="17">
        <v>17710.257999999998</v>
      </c>
      <c r="S32" s="17">
        <v>17412.375</v>
      </c>
      <c r="T32" s="17">
        <v>18195.659</v>
      </c>
      <c r="U32" s="17">
        <v>18408.723999999998</v>
      </c>
      <c r="V32" s="17">
        <v>17972.186999999998</v>
      </c>
      <c r="W32" s="17">
        <v>18651.099999999999</v>
      </c>
      <c r="X32" s="17">
        <v>18558.819</v>
      </c>
      <c r="Y32" s="17">
        <v>18405.050999999999</v>
      </c>
      <c r="Z32" s="17">
        <v>18965.379999999997</v>
      </c>
      <c r="AA32" s="17">
        <v>18378.775000000001</v>
      </c>
      <c r="AB32" s="17">
        <v>18493.792000000001</v>
      </c>
      <c r="AC32" s="17">
        <v>18142.583999999999</v>
      </c>
      <c r="AD32" s="17">
        <v>16744.844000000001</v>
      </c>
      <c r="AE32" s="17">
        <v>16441.042000000001</v>
      </c>
      <c r="AF32" s="17">
        <v>16523.657999999999</v>
      </c>
      <c r="AJ32" t="s">
        <v>19</v>
      </c>
      <c r="AK32" s="17">
        <v>13671</v>
      </c>
      <c r="AL32" s="17">
        <v>13309</v>
      </c>
      <c r="AM32" s="17">
        <v>13263.683999999999</v>
      </c>
      <c r="AN32" s="17">
        <v>13234.438</v>
      </c>
      <c r="AO32" s="17">
        <v>12910.968000000001</v>
      </c>
      <c r="AP32" s="17">
        <v>12480.918</v>
      </c>
      <c r="AQ32" s="17">
        <v>12152.121999999999</v>
      </c>
      <c r="AR32" s="17">
        <v>12154.929</v>
      </c>
      <c r="AS32" s="17">
        <v>12330.554</v>
      </c>
      <c r="AT32" s="17">
        <v>12437</v>
      </c>
      <c r="AU32" s="17">
        <v>12265</v>
      </c>
      <c r="AV32" s="17">
        <v>11973</v>
      </c>
      <c r="AW32" s="17">
        <v>12835</v>
      </c>
      <c r="AX32" s="17">
        <v>12906</v>
      </c>
      <c r="AY32" s="17">
        <v>12459</v>
      </c>
      <c r="AZ32" s="17">
        <v>12586.450999999999</v>
      </c>
      <c r="BA32" s="17">
        <v>12492.342000000001</v>
      </c>
      <c r="BB32" s="17">
        <v>12857.898999999999</v>
      </c>
      <c r="BC32" s="17">
        <v>12964.058999999999</v>
      </c>
      <c r="BD32" s="17">
        <v>12956.66</v>
      </c>
      <c r="BE32" s="17">
        <v>13167.548000000001</v>
      </c>
      <c r="BF32" s="17">
        <v>12683.833000000001</v>
      </c>
      <c r="BG32" s="17">
        <v>13133.665000000001</v>
      </c>
      <c r="BH32" s="17">
        <v>12820.121999999999</v>
      </c>
      <c r="BI32" s="17">
        <v>11866.103999999999</v>
      </c>
      <c r="BJ32" s="17">
        <v>11617.143</v>
      </c>
      <c r="BK32" s="17">
        <v>11890.357</v>
      </c>
      <c r="BL32" s="17">
        <v>11634.973</v>
      </c>
      <c r="BM32" s="17">
        <v>11008.686</v>
      </c>
      <c r="BN32" s="17">
        <v>11037.285</v>
      </c>
    </row>
    <row r="33" spans="1:66" x14ac:dyDescent="0.2">
      <c r="B33" t="s">
        <v>53</v>
      </c>
      <c r="C33" s="17">
        <v>8908</v>
      </c>
      <c r="D33" s="17">
        <v>8705</v>
      </c>
      <c r="E33" s="17">
        <v>8882.5280000000002</v>
      </c>
      <c r="F33" s="17">
        <v>8929.0059999999994</v>
      </c>
      <c r="G33" s="17">
        <v>8893.7980000000007</v>
      </c>
      <c r="H33" s="17">
        <v>8583.3860000000004</v>
      </c>
      <c r="I33" s="17">
        <v>8563.0609999999997</v>
      </c>
      <c r="J33" s="17">
        <v>8679.23</v>
      </c>
      <c r="K33" s="17">
        <v>9030.1959999999999</v>
      </c>
      <c r="L33" s="17">
        <v>8818</v>
      </c>
      <c r="M33" s="17">
        <v>8732</v>
      </c>
      <c r="N33" s="17">
        <v>8886</v>
      </c>
      <c r="O33" s="17">
        <v>9603</v>
      </c>
      <c r="P33" s="17">
        <v>9721</v>
      </c>
      <c r="Q33" s="17">
        <v>9810</v>
      </c>
      <c r="R33" s="17">
        <v>10304.589</v>
      </c>
      <c r="S33" s="17">
        <v>10139.902</v>
      </c>
      <c r="T33" s="17">
        <v>10781.986000000001</v>
      </c>
      <c r="U33" s="17">
        <v>11027.831</v>
      </c>
      <c r="V33" s="17">
        <v>10892.964</v>
      </c>
      <c r="W33" s="17">
        <v>11385.965</v>
      </c>
      <c r="X33" s="17">
        <v>11028.538</v>
      </c>
      <c r="Y33" s="17">
        <v>10523.075999999999</v>
      </c>
      <c r="Z33" s="17">
        <v>10562.953</v>
      </c>
      <c r="AA33" s="17">
        <v>10618.043</v>
      </c>
      <c r="AB33" s="17">
        <v>10950.343000000001</v>
      </c>
      <c r="AC33" s="17">
        <v>10938.125</v>
      </c>
      <c r="AD33" s="17">
        <v>10238.766</v>
      </c>
      <c r="AE33" s="17">
        <v>9828.8160000000007</v>
      </c>
      <c r="AF33" s="17">
        <v>9266.348</v>
      </c>
      <c r="AJ33" t="s">
        <v>86</v>
      </c>
      <c r="AK33" s="17">
        <v>1658</v>
      </c>
      <c r="AL33" s="17">
        <v>1626</v>
      </c>
      <c r="AM33" s="17">
        <v>1616.143</v>
      </c>
      <c r="AN33" s="17">
        <v>1573.191</v>
      </c>
      <c r="AO33" s="17">
        <v>1627.9690000000001</v>
      </c>
      <c r="AP33" s="17">
        <v>1516.8810000000001</v>
      </c>
      <c r="AQ33" s="17">
        <v>1356.7570000000001</v>
      </c>
      <c r="AR33" s="17">
        <v>1343.569</v>
      </c>
      <c r="AS33" s="17">
        <v>1391.9570000000001</v>
      </c>
      <c r="AT33" s="17">
        <v>1400</v>
      </c>
      <c r="AU33" s="17">
        <v>1439</v>
      </c>
      <c r="AV33" s="17">
        <v>1446</v>
      </c>
      <c r="AW33" s="17">
        <v>1347</v>
      </c>
      <c r="AX33" s="17">
        <v>1334</v>
      </c>
      <c r="AY33" s="17">
        <v>1339</v>
      </c>
      <c r="AZ33" s="17">
        <v>1371.44</v>
      </c>
      <c r="BA33" s="17">
        <v>1432.4559999999999</v>
      </c>
      <c r="BB33" s="17">
        <v>1446.0329999999999</v>
      </c>
      <c r="BC33" s="17">
        <v>1577.3620000000001</v>
      </c>
      <c r="BD33" s="17">
        <v>1585.44</v>
      </c>
      <c r="BE33" s="17">
        <v>1671.626</v>
      </c>
      <c r="BF33" s="17">
        <v>1797.222</v>
      </c>
      <c r="BG33" s="17">
        <v>1793.2950000000001</v>
      </c>
      <c r="BH33" s="17">
        <v>1729.116</v>
      </c>
      <c r="BI33" s="17">
        <v>1890.6780000000001</v>
      </c>
      <c r="BJ33" s="17">
        <v>1950.8889999999999</v>
      </c>
      <c r="BK33" s="17">
        <v>2053.6080000000002</v>
      </c>
      <c r="BL33" s="17">
        <v>1885.7429999999999</v>
      </c>
      <c r="BM33" s="17">
        <v>1862.09</v>
      </c>
      <c r="BN33" s="17">
        <v>1884.423</v>
      </c>
    </row>
    <row r="34" spans="1:66" x14ac:dyDescent="0.2">
      <c r="B34" t="s">
        <v>47</v>
      </c>
      <c r="C34" s="17">
        <v>739</v>
      </c>
      <c r="D34" s="17">
        <v>796</v>
      </c>
      <c r="E34" s="17">
        <v>806.41300000000001</v>
      </c>
      <c r="F34" s="17">
        <v>862.51599999999996</v>
      </c>
      <c r="G34" s="17">
        <v>831.07100000000003</v>
      </c>
      <c r="H34" s="17">
        <v>823.27599999999995</v>
      </c>
      <c r="I34" s="17">
        <v>768.01599999999996</v>
      </c>
      <c r="J34" s="17">
        <v>754.37099999999998</v>
      </c>
      <c r="K34" s="17">
        <v>782.94299999999998</v>
      </c>
      <c r="L34" s="17">
        <v>713</v>
      </c>
      <c r="M34" s="17">
        <v>604</v>
      </c>
      <c r="N34" s="17">
        <v>602</v>
      </c>
      <c r="O34" s="17">
        <v>614</v>
      </c>
      <c r="P34" s="17">
        <v>563</v>
      </c>
      <c r="Q34" s="17">
        <v>525</v>
      </c>
      <c r="R34" s="17">
        <v>523.28800000000001</v>
      </c>
      <c r="S34" s="17">
        <v>552.99300000000005</v>
      </c>
      <c r="T34" s="17">
        <v>535.59400000000005</v>
      </c>
      <c r="U34" s="17">
        <v>543.18200000000002</v>
      </c>
      <c r="V34" s="17">
        <v>504.45299999999997</v>
      </c>
      <c r="W34" s="17">
        <v>530.25</v>
      </c>
      <c r="X34" s="17">
        <v>487.25200000000001</v>
      </c>
      <c r="Y34" s="17">
        <v>565.76300000000003</v>
      </c>
      <c r="Z34" s="17">
        <v>410.36700000000002</v>
      </c>
      <c r="AA34" s="17">
        <v>398.339</v>
      </c>
      <c r="AB34" s="17">
        <v>371.00200000000001</v>
      </c>
      <c r="AC34" s="17">
        <v>287.245</v>
      </c>
      <c r="AD34" s="17">
        <v>296.75099999999998</v>
      </c>
      <c r="AE34" s="17">
        <v>314.61099999999999</v>
      </c>
      <c r="AF34" s="17">
        <v>346.07600000000002</v>
      </c>
      <c r="AJ34" t="s">
        <v>31</v>
      </c>
      <c r="AK34" s="17">
        <v>18355</v>
      </c>
      <c r="AL34" s="17">
        <v>18158</v>
      </c>
      <c r="AM34" s="17">
        <v>18435.436999999998</v>
      </c>
      <c r="AN34" s="17">
        <v>18229.064000000002</v>
      </c>
      <c r="AO34" s="17">
        <v>17736.026000000002</v>
      </c>
      <c r="AP34" s="17">
        <v>16676.021000000001</v>
      </c>
      <c r="AQ34" s="17">
        <v>16215.75</v>
      </c>
      <c r="AR34" s="17">
        <v>16314.929</v>
      </c>
      <c r="AS34" s="17">
        <v>16788.613000000001</v>
      </c>
      <c r="AT34" s="17">
        <v>16606</v>
      </c>
      <c r="AU34" s="17">
        <v>16560</v>
      </c>
      <c r="AV34" s="17">
        <v>16501</v>
      </c>
      <c r="AW34" s="17">
        <v>17421</v>
      </c>
      <c r="AX34" s="17">
        <v>17236</v>
      </c>
      <c r="AY34" s="17">
        <v>17654</v>
      </c>
      <c r="AZ34" s="17">
        <v>18059.806999999997</v>
      </c>
      <c r="BA34" s="17">
        <v>17548.925000000003</v>
      </c>
      <c r="BB34" s="17">
        <v>17933.217000000001</v>
      </c>
      <c r="BC34" s="17">
        <v>17960.827000000001</v>
      </c>
      <c r="BD34" s="17">
        <v>18280.037000000004</v>
      </c>
      <c r="BE34" s="17">
        <v>19267.064000000002</v>
      </c>
      <c r="BF34" s="17">
        <v>19113.955000000002</v>
      </c>
      <c r="BG34" s="17">
        <v>18563.710999999999</v>
      </c>
      <c r="BH34" s="17">
        <v>19103.689000000002</v>
      </c>
      <c r="BI34" s="17">
        <v>19299.296000000002</v>
      </c>
      <c r="BJ34" s="17">
        <v>19500.185000000001</v>
      </c>
      <c r="BK34" s="17">
        <v>19943.111000000001</v>
      </c>
      <c r="BL34" s="17">
        <v>18837.664000000001</v>
      </c>
      <c r="BM34" s="17">
        <v>17896.638999999999</v>
      </c>
      <c r="BN34" s="17">
        <v>17296.165000000001</v>
      </c>
    </row>
    <row r="35" spans="1:66" x14ac:dyDescent="0.2">
      <c r="A35" t="s">
        <v>100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J35" t="s">
        <v>67</v>
      </c>
      <c r="AK35" s="17">
        <v>16564</v>
      </c>
      <c r="AL35" s="17">
        <v>16539</v>
      </c>
      <c r="AM35" s="17">
        <v>16887.010999999999</v>
      </c>
      <c r="AN35" s="17">
        <v>16948.062999999998</v>
      </c>
      <c r="AO35" s="17">
        <v>16309.86</v>
      </c>
      <c r="AP35" s="17">
        <v>15612.446</v>
      </c>
      <c r="AQ35" s="17">
        <v>15280.421999999999</v>
      </c>
      <c r="AR35" s="17">
        <v>15514.687000000002</v>
      </c>
      <c r="AS35" s="17">
        <v>16046.971</v>
      </c>
      <c r="AT35" s="17">
        <v>15965</v>
      </c>
      <c r="AU35" s="17">
        <v>15953</v>
      </c>
      <c r="AV35" s="17">
        <v>16285</v>
      </c>
      <c r="AW35" s="17">
        <v>17504</v>
      </c>
      <c r="AX35" s="17">
        <v>17003</v>
      </c>
      <c r="AY35" s="17">
        <v>17193</v>
      </c>
      <c r="AZ35" s="17">
        <v>17710.257999999998</v>
      </c>
      <c r="BA35" s="17">
        <v>17412.375</v>
      </c>
      <c r="BB35" s="17">
        <v>18195.659</v>
      </c>
      <c r="BC35" s="17">
        <v>18408.723999999998</v>
      </c>
      <c r="BD35" s="17">
        <v>17972.186999999998</v>
      </c>
      <c r="BE35" s="17">
        <v>18651.099999999999</v>
      </c>
      <c r="BF35" s="17">
        <v>18558.819</v>
      </c>
      <c r="BG35" s="17">
        <v>18405.050999999999</v>
      </c>
      <c r="BH35" s="17">
        <v>18965.379999999997</v>
      </c>
      <c r="BI35" s="17">
        <v>18378.775000000001</v>
      </c>
      <c r="BJ35" s="17">
        <v>18493.792000000001</v>
      </c>
      <c r="BK35" s="17">
        <v>18142.583999999999</v>
      </c>
      <c r="BL35" s="17">
        <v>16744.844000000001</v>
      </c>
      <c r="BM35" s="17">
        <v>16441.042000000001</v>
      </c>
      <c r="BN35" s="17">
        <v>16523.657999999999</v>
      </c>
    </row>
    <row r="36" spans="1:66" x14ac:dyDescent="0.2">
      <c r="B36" t="s">
        <v>5</v>
      </c>
      <c r="C36" s="17">
        <v>1110</v>
      </c>
      <c r="D36" s="17">
        <v>1025</v>
      </c>
      <c r="E36" s="17">
        <v>1000.182</v>
      </c>
      <c r="F36" s="17">
        <v>1042.0170000000001</v>
      </c>
      <c r="G36" s="17">
        <v>1077.423</v>
      </c>
      <c r="H36" s="17">
        <v>998.26599999999996</v>
      </c>
      <c r="I36" s="17">
        <v>880.88199999999995</v>
      </c>
      <c r="J36" s="17">
        <v>868.923</v>
      </c>
      <c r="K36" s="17">
        <v>924.48</v>
      </c>
      <c r="L36" s="17">
        <v>787</v>
      </c>
      <c r="M36" s="17">
        <v>832</v>
      </c>
      <c r="N36" s="17">
        <v>823</v>
      </c>
      <c r="O36" s="17">
        <v>647</v>
      </c>
      <c r="P36" s="17">
        <v>474</v>
      </c>
      <c r="Q36" s="17">
        <v>471</v>
      </c>
      <c r="R36" s="17">
        <v>466.64100000000002</v>
      </c>
      <c r="S36" s="17">
        <v>465.7</v>
      </c>
      <c r="T36" s="17">
        <v>556.35599999999999</v>
      </c>
      <c r="U36" s="17">
        <v>515.05700000000002</v>
      </c>
      <c r="V36" s="17">
        <v>518.14300000000003</v>
      </c>
      <c r="W36" s="17">
        <v>461.27699999999999</v>
      </c>
      <c r="X36" s="17">
        <v>508.65100000000001</v>
      </c>
      <c r="Y36" s="17">
        <v>516.76400000000001</v>
      </c>
      <c r="Z36" s="17">
        <v>524.39400000000001</v>
      </c>
      <c r="AA36" s="17">
        <v>525.89400000000001</v>
      </c>
      <c r="AB36" s="17">
        <v>535.17899999999997</v>
      </c>
      <c r="AC36" s="17">
        <v>601.28300000000002</v>
      </c>
      <c r="AD36" s="17">
        <v>500.06299999999999</v>
      </c>
      <c r="AE36" s="17">
        <v>414.40699999999998</v>
      </c>
      <c r="AF36" s="17">
        <v>363.63299999999998</v>
      </c>
      <c r="AJ36" t="s">
        <v>11</v>
      </c>
      <c r="AK36" s="17">
        <v>11578</v>
      </c>
      <c r="AL36" s="17">
        <v>11421</v>
      </c>
      <c r="AM36" s="17">
        <v>11373.52</v>
      </c>
      <c r="AN36" s="17">
        <v>11489.51</v>
      </c>
      <c r="AO36" s="17">
        <v>11370.225</v>
      </c>
      <c r="AP36" s="17">
        <v>11258.114</v>
      </c>
      <c r="AQ36" s="17">
        <v>11085.163</v>
      </c>
      <c r="AR36" s="17">
        <v>11258.52</v>
      </c>
      <c r="AS36" s="17">
        <v>11418.422</v>
      </c>
      <c r="AT36" s="17">
        <v>11290</v>
      </c>
      <c r="AU36" s="17">
        <v>11350</v>
      </c>
      <c r="AV36" s="17">
        <v>10946</v>
      </c>
      <c r="AW36" s="17">
        <v>11143</v>
      </c>
      <c r="AX36" s="17">
        <v>10692</v>
      </c>
      <c r="AY36" s="17">
        <v>10122</v>
      </c>
      <c r="AZ36" s="17">
        <v>10093.161</v>
      </c>
      <c r="BA36" s="17">
        <v>9518.098</v>
      </c>
      <c r="BB36" s="17">
        <v>9579.7950000000001</v>
      </c>
      <c r="BC36" s="17">
        <v>9831.1190000000006</v>
      </c>
      <c r="BD36" s="17">
        <v>9537.8349999999991</v>
      </c>
      <c r="BE36" s="17">
        <v>9097.2139999999999</v>
      </c>
      <c r="BF36" s="17">
        <v>8966.8739999999998</v>
      </c>
      <c r="BG36" s="17">
        <v>9056.1569999999992</v>
      </c>
      <c r="BH36" s="17">
        <v>9457.1090000000004</v>
      </c>
      <c r="BI36" s="17">
        <v>9015.8510000000006</v>
      </c>
      <c r="BJ36" s="17">
        <v>8576.4629999999997</v>
      </c>
      <c r="BK36" s="17">
        <v>8507.3369999999995</v>
      </c>
      <c r="BL36" s="17">
        <v>8017.73</v>
      </c>
      <c r="BM36" s="17">
        <v>7376.8220000000001</v>
      </c>
      <c r="BN36" s="17">
        <v>7256.8710000000001</v>
      </c>
    </row>
    <row r="37" spans="1:66" x14ac:dyDescent="0.2">
      <c r="B37" t="s">
        <v>65</v>
      </c>
      <c r="C37" s="17">
        <v>11040</v>
      </c>
      <c r="D37" s="17">
        <v>10911</v>
      </c>
      <c r="E37" s="17">
        <v>10917.606</v>
      </c>
      <c r="F37" s="17">
        <v>10875.105</v>
      </c>
      <c r="G37" s="17">
        <v>10968.315000000001</v>
      </c>
      <c r="H37" s="17">
        <v>10273.038</v>
      </c>
      <c r="I37" s="17">
        <v>9817.1440000000002</v>
      </c>
      <c r="J37" s="17">
        <v>9527.277</v>
      </c>
      <c r="K37" s="17">
        <v>9613.893</v>
      </c>
      <c r="L37" s="17">
        <v>9399</v>
      </c>
      <c r="M37" s="17">
        <v>9444</v>
      </c>
      <c r="N37" s="17">
        <v>9436</v>
      </c>
      <c r="O37" s="17">
        <v>9786</v>
      </c>
      <c r="P37" s="17">
        <v>9401</v>
      </c>
      <c r="Q37" s="17">
        <v>9577</v>
      </c>
      <c r="R37" s="17">
        <v>9763.6579999999994</v>
      </c>
      <c r="S37" s="17">
        <v>9383.94</v>
      </c>
      <c r="T37" s="17">
        <v>9473.8090000000011</v>
      </c>
      <c r="U37" s="17">
        <v>9651.5660000000007</v>
      </c>
      <c r="V37" s="17">
        <v>9873.143</v>
      </c>
      <c r="W37" s="17">
        <v>10306.627</v>
      </c>
      <c r="X37" s="17">
        <v>10820.98</v>
      </c>
      <c r="Y37" s="17">
        <v>10662.263999999999</v>
      </c>
      <c r="Z37" s="17">
        <v>10978.662</v>
      </c>
      <c r="AA37" s="17">
        <v>10436.031999999999</v>
      </c>
      <c r="AB37" s="17">
        <v>11094.625</v>
      </c>
      <c r="AC37" s="17">
        <v>11279.573</v>
      </c>
      <c r="AD37" s="17">
        <v>11160.441999999999</v>
      </c>
      <c r="AE37" s="17">
        <v>10573.451999999999</v>
      </c>
      <c r="AF37" s="17">
        <v>10963.453</v>
      </c>
      <c r="AJ37" t="s">
        <v>66</v>
      </c>
      <c r="AK37" s="17">
        <v>29371</v>
      </c>
      <c r="AL37" s="17">
        <v>28581</v>
      </c>
      <c r="AM37" s="17">
        <v>28762.056</v>
      </c>
      <c r="AN37" s="17">
        <v>28753.093000000001</v>
      </c>
      <c r="AO37" s="17">
        <v>28191.046999999999</v>
      </c>
      <c r="AP37" s="17">
        <v>26612.553999999996</v>
      </c>
      <c r="AQ37" s="17">
        <v>25648.38</v>
      </c>
      <c r="AR37" s="17">
        <v>25537.587999999996</v>
      </c>
      <c r="AS37" s="17">
        <v>25801.607999999997</v>
      </c>
      <c r="AT37" s="17">
        <v>26414</v>
      </c>
      <c r="AU37" s="17">
        <v>26624</v>
      </c>
      <c r="AV37" s="17">
        <v>26460</v>
      </c>
      <c r="AW37" s="17">
        <v>27984</v>
      </c>
      <c r="AX37" s="17">
        <v>27584</v>
      </c>
      <c r="AY37" s="17">
        <v>27779</v>
      </c>
      <c r="AZ37" s="17">
        <v>27959.364999999998</v>
      </c>
      <c r="BA37" s="17">
        <v>27752.071</v>
      </c>
      <c r="BB37" s="17">
        <v>29457.537000000004</v>
      </c>
      <c r="BC37" s="17">
        <v>29292.697999999997</v>
      </c>
      <c r="BD37" s="17">
        <v>28818.863999999998</v>
      </c>
      <c r="BE37" s="17">
        <v>29961.58</v>
      </c>
      <c r="BF37" s="17">
        <v>30097.703999999998</v>
      </c>
      <c r="BG37" s="17">
        <v>29739.348999999998</v>
      </c>
      <c r="BH37" s="17">
        <v>29932.895</v>
      </c>
      <c r="BI37" s="17">
        <v>28220.262999999999</v>
      </c>
      <c r="BJ37" s="17">
        <v>25585.536</v>
      </c>
      <c r="BK37" s="17">
        <v>26955.494999999999</v>
      </c>
      <c r="BL37" s="17">
        <v>26188.311000000002</v>
      </c>
      <c r="BM37" s="17">
        <v>25743.16</v>
      </c>
      <c r="BN37" s="17">
        <v>26934.589</v>
      </c>
    </row>
    <row r="38" spans="1:66" x14ac:dyDescent="0.2">
      <c r="B38" t="s">
        <v>3</v>
      </c>
      <c r="C38" s="17">
        <v>4185</v>
      </c>
      <c r="D38" s="17">
        <v>4182</v>
      </c>
      <c r="E38" s="17">
        <v>4021.2310000000002</v>
      </c>
      <c r="F38" s="17">
        <v>3989.24</v>
      </c>
      <c r="G38" s="17">
        <v>3904.703</v>
      </c>
      <c r="H38" s="17">
        <v>3595.2779999999998</v>
      </c>
      <c r="I38" s="17">
        <v>3243.6979999999999</v>
      </c>
      <c r="J38" s="17">
        <v>3115.0059999999999</v>
      </c>
      <c r="K38" s="17">
        <v>3132.1489999999999</v>
      </c>
      <c r="L38" s="17">
        <v>3050</v>
      </c>
      <c r="M38" s="17">
        <v>2964</v>
      </c>
      <c r="N38" s="17">
        <v>3006</v>
      </c>
      <c r="O38" s="17">
        <v>2861</v>
      </c>
      <c r="P38" s="17">
        <v>2683</v>
      </c>
      <c r="Q38" s="17">
        <v>2345</v>
      </c>
      <c r="R38" s="17">
        <v>2250.8409999999999</v>
      </c>
      <c r="S38" s="17">
        <v>2150.58</v>
      </c>
      <c r="T38" s="17">
        <v>2065.5970000000002</v>
      </c>
      <c r="U38" s="17">
        <v>1844.3689999999999</v>
      </c>
      <c r="V38" s="17">
        <v>1668.2190000000001</v>
      </c>
      <c r="W38" s="17">
        <v>1662.845</v>
      </c>
      <c r="X38" s="17">
        <v>1569.252</v>
      </c>
      <c r="Y38" s="17">
        <v>1444.095</v>
      </c>
      <c r="Z38" s="17">
        <v>1448.63</v>
      </c>
      <c r="AA38" s="17">
        <v>1378.3789999999999</v>
      </c>
      <c r="AB38" s="17">
        <v>2540.1529999999998</v>
      </c>
      <c r="AC38" s="17">
        <v>2694.2139999999999</v>
      </c>
      <c r="AD38" s="17">
        <v>2470.7249999999999</v>
      </c>
      <c r="AE38" s="17">
        <v>2182.8719999999998</v>
      </c>
      <c r="AF38" s="17">
        <v>2182.9830000000002</v>
      </c>
      <c r="AJ38" t="s">
        <v>9</v>
      </c>
      <c r="AK38" s="17">
        <v>2893</v>
      </c>
      <c r="AL38" s="17">
        <v>2729</v>
      </c>
      <c r="AM38" s="17">
        <v>2747.7420000000002</v>
      </c>
      <c r="AN38" s="17">
        <v>2834.16</v>
      </c>
      <c r="AO38" s="17">
        <v>2706.4589999999998</v>
      </c>
      <c r="AP38" s="17">
        <v>2356.6350000000002</v>
      </c>
      <c r="AQ38" s="17">
        <v>2220.7710000000002</v>
      </c>
      <c r="AR38" s="17">
        <v>2359.16</v>
      </c>
      <c r="AS38" s="17">
        <v>2416.627</v>
      </c>
      <c r="AT38" s="17">
        <v>2477</v>
      </c>
      <c r="AU38" s="17">
        <v>2538</v>
      </c>
      <c r="AV38" s="17">
        <v>2464</v>
      </c>
      <c r="AW38" s="17">
        <v>2603</v>
      </c>
      <c r="AX38" s="17">
        <v>2694</v>
      </c>
      <c r="AY38" s="17">
        <v>2706</v>
      </c>
      <c r="AZ38" s="17">
        <v>2805.2629999999999</v>
      </c>
      <c r="BA38" s="17">
        <v>3092.2460000000001</v>
      </c>
      <c r="BB38" s="17">
        <v>3289.3690000000001</v>
      </c>
      <c r="BC38" s="17">
        <v>3219.3760000000002</v>
      </c>
      <c r="BD38" s="17">
        <v>3392.7730000000001</v>
      </c>
      <c r="BE38" s="17">
        <v>3615.1860000000001</v>
      </c>
      <c r="BF38" s="17">
        <v>3715.2779999999998</v>
      </c>
      <c r="BG38" s="17">
        <v>3529.03</v>
      </c>
      <c r="BH38" s="17">
        <v>3569.7379999999998</v>
      </c>
      <c r="BI38" s="17">
        <v>3427.973</v>
      </c>
      <c r="BJ38" s="17">
        <v>3356.366</v>
      </c>
      <c r="BK38" s="17">
        <v>3491.1779999999999</v>
      </c>
      <c r="BL38" s="17">
        <v>3215.2959999999998</v>
      </c>
      <c r="BM38" s="17">
        <v>3243.7959999999998</v>
      </c>
      <c r="BN38" s="17">
        <v>3467.2170000000001</v>
      </c>
    </row>
    <row r="39" spans="1:66" x14ac:dyDescent="0.2">
      <c r="B39" t="s">
        <v>66</v>
      </c>
      <c r="C39" s="17">
        <v>29371</v>
      </c>
      <c r="D39" s="17">
        <v>28581</v>
      </c>
      <c r="E39" s="17">
        <v>28762.056</v>
      </c>
      <c r="F39" s="17">
        <v>28753.093000000001</v>
      </c>
      <c r="G39" s="17">
        <v>28191.046999999999</v>
      </c>
      <c r="H39" s="17">
        <v>26612.553999999996</v>
      </c>
      <c r="I39" s="17">
        <v>25648.38</v>
      </c>
      <c r="J39" s="17">
        <v>25537.587999999996</v>
      </c>
      <c r="K39" s="17">
        <v>25801.607999999997</v>
      </c>
      <c r="L39" s="17">
        <v>26414</v>
      </c>
      <c r="M39" s="17">
        <v>26624</v>
      </c>
      <c r="N39" s="17">
        <v>26460</v>
      </c>
      <c r="O39" s="17">
        <v>27984</v>
      </c>
      <c r="P39" s="17">
        <v>27584</v>
      </c>
      <c r="Q39" s="17">
        <v>27779</v>
      </c>
      <c r="R39" s="17">
        <v>27959.364999999998</v>
      </c>
      <c r="S39" s="17">
        <v>27752.071</v>
      </c>
      <c r="T39" s="17">
        <v>29457.537000000004</v>
      </c>
      <c r="U39" s="17">
        <v>29292.697999999997</v>
      </c>
      <c r="V39" s="17">
        <v>28818.863999999998</v>
      </c>
      <c r="W39" s="17">
        <v>29961.58</v>
      </c>
      <c r="X39" s="17">
        <v>30097.703999999998</v>
      </c>
      <c r="Y39" s="17">
        <v>29739.348999999998</v>
      </c>
      <c r="Z39" s="17">
        <v>29932.895</v>
      </c>
      <c r="AA39" s="17">
        <v>28220.262999999999</v>
      </c>
      <c r="AB39" s="17">
        <v>25585.536</v>
      </c>
      <c r="AC39" s="17">
        <v>26955.494999999999</v>
      </c>
      <c r="AD39" s="17">
        <v>26188.311000000002</v>
      </c>
      <c r="AE39" s="17">
        <v>25743.16</v>
      </c>
      <c r="AF39" s="17">
        <v>26934.589</v>
      </c>
      <c r="AJ39" t="s">
        <v>53</v>
      </c>
      <c r="AK39" s="17">
        <v>8908</v>
      </c>
      <c r="AL39" s="17">
        <v>8705</v>
      </c>
      <c r="AM39" s="17">
        <v>8882.5280000000002</v>
      </c>
      <c r="AN39" s="17">
        <v>8929.0059999999994</v>
      </c>
      <c r="AO39" s="17">
        <v>8893.7980000000007</v>
      </c>
      <c r="AP39" s="17">
        <v>8583.3860000000004</v>
      </c>
      <c r="AQ39" s="17">
        <v>8563.0609999999997</v>
      </c>
      <c r="AR39" s="17">
        <v>8679.23</v>
      </c>
      <c r="AS39" s="17">
        <v>9030.1959999999999</v>
      </c>
      <c r="AT39" s="17">
        <v>8818</v>
      </c>
      <c r="AU39" s="17">
        <v>8732</v>
      </c>
      <c r="AV39" s="17">
        <v>8886</v>
      </c>
      <c r="AW39" s="17">
        <v>9603</v>
      </c>
      <c r="AX39" s="17">
        <v>9721</v>
      </c>
      <c r="AY39" s="17">
        <v>9810</v>
      </c>
      <c r="AZ39" s="17">
        <v>10304.589</v>
      </c>
      <c r="BA39" s="17">
        <v>10139.902</v>
      </c>
      <c r="BB39" s="17">
        <v>10781.986000000001</v>
      </c>
      <c r="BC39" s="17">
        <v>11027.831</v>
      </c>
      <c r="BD39" s="17">
        <v>10892.964</v>
      </c>
      <c r="BE39" s="17">
        <v>11385.965</v>
      </c>
      <c r="BF39" s="17">
        <v>11028.538</v>
      </c>
      <c r="BG39" s="17">
        <v>10523.075999999999</v>
      </c>
      <c r="BH39" s="17">
        <v>10562.953</v>
      </c>
      <c r="BI39" s="17">
        <v>10618.043</v>
      </c>
      <c r="BJ39" s="17">
        <v>10950.343000000001</v>
      </c>
      <c r="BK39" s="17">
        <v>10938.125</v>
      </c>
      <c r="BL39" s="17">
        <v>10238.766</v>
      </c>
      <c r="BM39" s="17">
        <v>9828.8160000000007</v>
      </c>
      <c r="BN39" s="17">
        <v>9266.348</v>
      </c>
    </row>
    <row r="40" spans="1:66" x14ac:dyDescent="0.2">
      <c r="B40" t="s">
        <v>62</v>
      </c>
      <c r="C40" s="17">
        <v>9330</v>
      </c>
      <c r="D40" s="17">
        <v>9093</v>
      </c>
      <c r="E40" s="17">
        <v>9001.8799999999992</v>
      </c>
      <c r="F40" s="17">
        <v>8993.1419999999998</v>
      </c>
      <c r="G40" s="17">
        <v>9032.3410000000003</v>
      </c>
      <c r="H40" s="17">
        <v>8680.4699999999993</v>
      </c>
      <c r="I40" s="17">
        <v>8411.1219999999994</v>
      </c>
      <c r="J40" s="17">
        <v>8298.1779999999999</v>
      </c>
      <c r="K40" s="17">
        <v>8685.3109999999997</v>
      </c>
      <c r="L40" s="17">
        <v>8873</v>
      </c>
      <c r="M40" s="17">
        <v>8750</v>
      </c>
      <c r="N40" s="17">
        <v>8800</v>
      </c>
      <c r="O40" s="17">
        <v>8934</v>
      </c>
      <c r="P40" s="17">
        <v>9009</v>
      </c>
      <c r="Q40" s="17">
        <v>9261</v>
      </c>
      <c r="R40" s="17">
        <v>9690.1</v>
      </c>
      <c r="S40" s="17">
        <v>9599.33</v>
      </c>
      <c r="T40" s="17">
        <v>9687.4089999999997</v>
      </c>
      <c r="U40" s="17">
        <v>9459.2180000000008</v>
      </c>
      <c r="V40" s="17">
        <v>9285.9439999999995</v>
      </c>
      <c r="W40" s="17">
        <v>9467.8449999999993</v>
      </c>
      <c r="X40" s="17">
        <v>9970.3880000000008</v>
      </c>
      <c r="Y40" s="17">
        <v>10095.886</v>
      </c>
      <c r="Z40" s="17">
        <v>10492.811</v>
      </c>
      <c r="AA40" s="17">
        <v>10418.496999999999</v>
      </c>
      <c r="AB40" s="17">
        <v>10260.280000000001</v>
      </c>
      <c r="AC40" s="17">
        <v>10654.691999999999</v>
      </c>
      <c r="AD40" s="17">
        <v>10074.51</v>
      </c>
      <c r="AE40" s="17">
        <v>10122.415000000001</v>
      </c>
      <c r="AF40" s="17">
        <v>10375.040000000001</v>
      </c>
      <c r="AJ40" t="s">
        <v>13</v>
      </c>
      <c r="AK40" s="17">
        <v>8300</v>
      </c>
      <c r="AL40" s="17">
        <v>8010</v>
      </c>
      <c r="AM40" s="17">
        <v>7996.7820000000002</v>
      </c>
      <c r="AN40" s="17">
        <v>8016.6959999999999</v>
      </c>
      <c r="AO40" s="17">
        <v>8083.0810000000001</v>
      </c>
      <c r="AP40" s="17">
        <v>7988.1130000000003</v>
      </c>
      <c r="AQ40" s="17">
        <v>7981.0129999999999</v>
      </c>
      <c r="AR40" s="17">
        <v>8183.91</v>
      </c>
      <c r="AS40" s="17">
        <v>8238.4750000000004</v>
      </c>
      <c r="AT40" s="17">
        <v>8311</v>
      </c>
      <c r="AU40" s="17">
        <v>8242</v>
      </c>
      <c r="AV40" s="17">
        <v>8145</v>
      </c>
      <c r="AW40" s="17">
        <v>8283</v>
      </c>
      <c r="AX40" s="17">
        <v>8049</v>
      </c>
      <c r="AY40" s="17">
        <v>7708</v>
      </c>
      <c r="AZ40" s="17">
        <v>8014.9480000000003</v>
      </c>
      <c r="BA40" s="17">
        <v>7893.5810000000001</v>
      </c>
      <c r="BB40" s="17">
        <v>7808.6670000000004</v>
      </c>
      <c r="BC40" s="17">
        <v>7933.9340000000002</v>
      </c>
      <c r="BD40" s="17">
        <v>7886.8190000000004</v>
      </c>
      <c r="BE40" s="17">
        <v>8125.2190000000001</v>
      </c>
      <c r="BF40" s="17">
        <v>7955.6279999999997</v>
      </c>
      <c r="BG40" s="17">
        <v>7716.9880000000003</v>
      </c>
      <c r="BH40" s="17">
        <v>7412.4690000000001</v>
      </c>
      <c r="BI40" s="17">
        <v>7249.27</v>
      </c>
      <c r="BJ40" s="17">
        <v>7250.7709999999997</v>
      </c>
      <c r="BK40" s="17">
        <v>7245.7790000000005</v>
      </c>
      <c r="BL40" s="17">
        <v>6926.0010000000002</v>
      </c>
      <c r="BM40" s="17">
        <v>6703.8180000000002</v>
      </c>
      <c r="BN40" s="17">
        <v>6966.1139999999996</v>
      </c>
    </row>
    <row r="41" spans="1:66" x14ac:dyDescent="0.2">
      <c r="B41" t="s">
        <v>23</v>
      </c>
      <c r="C41" s="17">
        <v>5527</v>
      </c>
      <c r="D41" s="17">
        <v>5406</v>
      </c>
      <c r="E41" s="17">
        <v>5409.1080000000002</v>
      </c>
      <c r="F41" s="17">
        <v>5203.8019999999997</v>
      </c>
      <c r="G41" s="17">
        <v>5095.8050000000003</v>
      </c>
      <c r="H41" s="17">
        <v>4714.4530000000004</v>
      </c>
      <c r="I41" s="17">
        <v>4534.6409999999996</v>
      </c>
      <c r="J41" s="17">
        <v>4363.0309999999999</v>
      </c>
      <c r="K41" s="17">
        <v>4328.4040000000005</v>
      </c>
      <c r="L41" s="17">
        <v>4124</v>
      </c>
      <c r="M41" s="17">
        <v>3825</v>
      </c>
      <c r="N41" s="17">
        <v>3857</v>
      </c>
      <c r="O41" s="17">
        <v>3723</v>
      </c>
      <c r="P41" s="17">
        <v>3870</v>
      </c>
      <c r="Q41" s="17">
        <v>3606</v>
      </c>
      <c r="R41" s="17">
        <v>3642.4549999999999</v>
      </c>
      <c r="S41" s="17">
        <v>3293.7660000000001</v>
      </c>
      <c r="T41" s="17">
        <v>3251.9650000000001</v>
      </c>
      <c r="U41" s="17">
        <v>3314.826</v>
      </c>
      <c r="V41" s="17">
        <v>3200.4360000000001</v>
      </c>
      <c r="W41" s="17">
        <v>2893.1950000000002</v>
      </c>
      <c r="X41" s="17">
        <v>2817.873</v>
      </c>
      <c r="Y41" s="17">
        <v>2907.6970000000001</v>
      </c>
      <c r="Z41" s="17">
        <v>3077.8649999999998</v>
      </c>
      <c r="AA41" s="17">
        <v>3087.8580000000002</v>
      </c>
      <c r="AB41" s="17">
        <v>2928.8560000000002</v>
      </c>
      <c r="AC41" s="17">
        <v>2995.8510000000001</v>
      </c>
      <c r="AD41" s="17">
        <v>2809.1089999999999</v>
      </c>
      <c r="AE41" s="17">
        <v>2405.7139999999999</v>
      </c>
      <c r="AF41" s="17">
        <v>2406.54</v>
      </c>
      <c r="AJ41" t="s">
        <v>62</v>
      </c>
      <c r="AK41" s="17">
        <v>9330</v>
      </c>
      <c r="AL41" s="17">
        <v>9093</v>
      </c>
      <c r="AM41" s="17">
        <v>9001.8799999999992</v>
      </c>
      <c r="AN41" s="17">
        <v>8993.1419999999998</v>
      </c>
      <c r="AO41" s="17">
        <v>9032.3410000000003</v>
      </c>
      <c r="AP41" s="17">
        <v>8680.4699999999993</v>
      </c>
      <c r="AQ41" s="17">
        <v>8411.1219999999994</v>
      </c>
      <c r="AR41" s="17">
        <v>8298.1779999999999</v>
      </c>
      <c r="AS41" s="17">
        <v>8685.3109999999997</v>
      </c>
      <c r="AT41" s="17">
        <v>8873</v>
      </c>
      <c r="AU41" s="17">
        <v>8750</v>
      </c>
      <c r="AV41" s="17">
        <v>8800</v>
      </c>
      <c r="AW41" s="17">
        <v>8934</v>
      </c>
      <c r="AX41" s="17">
        <v>9009</v>
      </c>
      <c r="AY41" s="17">
        <v>9261</v>
      </c>
      <c r="AZ41" s="17">
        <v>9690.1</v>
      </c>
      <c r="BA41" s="17">
        <v>9599.33</v>
      </c>
      <c r="BB41" s="17">
        <v>9687.4089999999997</v>
      </c>
      <c r="BC41" s="17">
        <v>9459.2180000000008</v>
      </c>
      <c r="BD41" s="17">
        <v>9285.9439999999995</v>
      </c>
      <c r="BE41" s="17">
        <v>9467.8449999999993</v>
      </c>
      <c r="BF41" s="17">
        <v>9970.3880000000008</v>
      </c>
      <c r="BG41" s="17">
        <v>10095.886</v>
      </c>
      <c r="BH41" s="17">
        <v>10492.811</v>
      </c>
      <c r="BI41" s="17">
        <v>10418.496999999999</v>
      </c>
      <c r="BJ41" s="17">
        <v>10260.280000000001</v>
      </c>
      <c r="BK41" s="17">
        <v>10654.691999999999</v>
      </c>
      <c r="BL41" s="17">
        <v>10074.51</v>
      </c>
      <c r="BM41" s="17">
        <v>10122.415000000001</v>
      </c>
      <c r="BN41" s="17">
        <v>10375.040000000001</v>
      </c>
    </row>
    <row r="42" spans="1:66" x14ac:dyDescent="0.2">
      <c r="A42" t="s">
        <v>103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J42" t="s">
        <v>15</v>
      </c>
      <c r="AK42" s="17">
        <v>6638</v>
      </c>
      <c r="AL42" s="17">
        <v>6618</v>
      </c>
      <c r="AM42" s="17">
        <v>6519.89</v>
      </c>
      <c r="AN42" s="17">
        <v>6408.2820000000002</v>
      </c>
      <c r="AO42" s="17">
        <v>6265.03</v>
      </c>
      <c r="AP42" s="17">
        <v>5955.3</v>
      </c>
      <c r="AQ42" s="17">
        <v>5585.2389999999996</v>
      </c>
      <c r="AR42" s="17">
        <v>5573.3860000000004</v>
      </c>
      <c r="AS42" s="17">
        <v>5701.6120000000001</v>
      </c>
      <c r="AT42" s="17">
        <v>5666</v>
      </c>
      <c r="AU42" s="17">
        <v>5748</v>
      </c>
      <c r="AV42" s="17">
        <v>5741</v>
      </c>
      <c r="AW42" s="17">
        <v>5700</v>
      </c>
      <c r="AX42" s="17">
        <v>5504</v>
      </c>
      <c r="AY42" s="17">
        <v>5408</v>
      </c>
      <c r="AZ42" s="17">
        <v>5654.6139999999996</v>
      </c>
      <c r="BA42" s="17">
        <v>5501.6019999999999</v>
      </c>
      <c r="BB42" s="17">
        <v>5601.076</v>
      </c>
      <c r="BC42" s="17">
        <v>5218.107</v>
      </c>
      <c r="BD42" s="17">
        <v>5237.5969999999998</v>
      </c>
      <c r="BE42" s="17">
        <v>5593.2269999999999</v>
      </c>
      <c r="BF42" s="17">
        <v>5672.3639999999996</v>
      </c>
      <c r="BG42" s="17">
        <v>5681.7460000000001</v>
      </c>
      <c r="BH42" s="17">
        <v>6058.6469999999999</v>
      </c>
      <c r="BI42" s="17">
        <v>6159.3310000000001</v>
      </c>
      <c r="BJ42" s="17">
        <v>6357.5460000000003</v>
      </c>
      <c r="BK42" s="17">
        <v>6413.8509999999997</v>
      </c>
      <c r="BL42" s="17">
        <v>6041.1180000000004</v>
      </c>
      <c r="BM42" s="17">
        <v>5732.6949999999997</v>
      </c>
      <c r="BN42" s="17">
        <v>5972.0820000000003</v>
      </c>
    </row>
    <row r="43" spans="1:66" x14ac:dyDescent="0.2">
      <c r="B43" t="s">
        <v>61</v>
      </c>
      <c r="C43" s="17">
        <v>22699</v>
      </c>
      <c r="D43" s="17">
        <v>22453</v>
      </c>
      <c r="E43" s="17">
        <v>22307.585999999999</v>
      </c>
      <c r="F43" s="17">
        <v>21815.970999999998</v>
      </c>
      <c r="G43" s="17">
        <v>21589.705000000002</v>
      </c>
      <c r="H43" s="17">
        <v>19899.989000000001</v>
      </c>
      <c r="I43" s="17">
        <v>19042.847999999998</v>
      </c>
      <c r="J43" s="17">
        <v>19003.792999999998</v>
      </c>
      <c r="K43" s="17">
        <v>19447.812999999998</v>
      </c>
      <c r="L43" s="17">
        <v>19528</v>
      </c>
      <c r="M43" s="17">
        <v>19487</v>
      </c>
      <c r="N43" s="17">
        <v>19263</v>
      </c>
      <c r="O43" s="17">
        <v>20082</v>
      </c>
      <c r="P43" s="17">
        <v>19702</v>
      </c>
      <c r="Q43" s="17">
        <v>19060</v>
      </c>
      <c r="R43" s="17">
        <v>19195.618000000002</v>
      </c>
      <c r="S43" s="17">
        <v>18522.309999999998</v>
      </c>
      <c r="T43" s="17">
        <v>18882.279000000002</v>
      </c>
      <c r="U43" s="17">
        <v>18271.239000000001</v>
      </c>
      <c r="V43" s="17">
        <v>17818.722999999998</v>
      </c>
      <c r="W43" s="17">
        <v>18200.361000000001</v>
      </c>
      <c r="X43" s="17">
        <v>18422.796000000002</v>
      </c>
      <c r="Y43" s="17">
        <v>17964.696</v>
      </c>
      <c r="Z43" s="17">
        <v>18228.255000000001</v>
      </c>
      <c r="AA43" s="17">
        <v>18028.352999999999</v>
      </c>
      <c r="AB43" s="17">
        <v>19086.334999999999</v>
      </c>
      <c r="AC43" s="17">
        <v>20077.673999999999</v>
      </c>
      <c r="AD43" s="17">
        <v>19107.382000000001</v>
      </c>
      <c r="AE43" s="17">
        <v>18297.511999999999</v>
      </c>
      <c r="AF43" s="17">
        <v>18261.203000000001</v>
      </c>
      <c r="AJ43" t="s">
        <v>47</v>
      </c>
      <c r="AK43" s="17">
        <v>739</v>
      </c>
      <c r="AL43" s="17">
        <v>796</v>
      </c>
      <c r="AM43" s="17">
        <v>806.41300000000001</v>
      </c>
      <c r="AN43" s="17">
        <v>862.51599999999996</v>
      </c>
      <c r="AO43" s="17">
        <v>831.07100000000003</v>
      </c>
      <c r="AP43" s="17">
        <v>823.27599999999995</v>
      </c>
      <c r="AQ43" s="17">
        <v>768.01599999999996</v>
      </c>
      <c r="AR43" s="17">
        <v>754.37099999999998</v>
      </c>
      <c r="AS43" s="17">
        <v>782.94299999999998</v>
      </c>
      <c r="AT43" s="17">
        <v>713</v>
      </c>
      <c r="AU43" s="17">
        <v>604</v>
      </c>
      <c r="AV43" s="17">
        <v>602</v>
      </c>
      <c r="AW43" s="17">
        <v>614</v>
      </c>
      <c r="AX43" s="17">
        <v>563</v>
      </c>
      <c r="AY43" s="17">
        <v>525</v>
      </c>
      <c r="AZ43" s="17">
        <v>523.28800000000001</v>
      </c>
      <c r="BA43" s="17">
        <v>552.99300000000005</v>
      </c>
      <c r="BB43" s="17">
        <v>535.59400000000005</v>
      </c>
      <c r="BC43" s="17">
        <v>543.18200000000002</v>
      </c>
      <c r="BD43" s="17">
        <v>504.45299999999997</v>
      </c>
      <c r="BE43" s="17">
        <v>530.25</v>
      </c>
      <c r="BF43" s="17">
        <v>487.25200000000001</v>
      </c>
      <c r="BG43" s="17">
        <v>565.76300000000003</v>
      </c>
      <c r="BH43" s="17">
        <v>410.36700000000002</v>
      </c>
      <c r="BI43" s="17">
        <v>398.339</v>
      </c>
      <c r="BJ43" s="17">
        <v>371.00200000000001</v>
      </c>
      <c r="BK43" s="17">
        <v>287.245</v>
      </c>
      <c r="BL43" s="17">
        <v>296.75099999999998</v>
      </c>
      <c r="BM43" s="17">
        <v>314.61099999999999</v>
      </c>
      <c r="BN43" s="17">
        <v>346.07600000000002</v>
      </c>
    </row>
    <row r="44" spans="1:66" x14ac:dyDescent="0.2">
      <c r="B44" t="s">
        <v>9</v>
      </c>
      <c r="C44" s="17">
        <v>2893</v>
      </c>
      <c r="D44" s="17">
        <v>2729</v>
      </c>
      <c r="E44" s="17">
        <v>2747.7420000000002</v>
      </c>
      <c r="F44" s="17">
        <v>2834.16</v>
      </c>
      <c r="G44" s="17">
        <v>2706.4589999999998</v>
      </c>
      <c r="H44" s="17">
        <v>2356.6350000000002</v>
      </c>
      <c r="I44" s="17">
        <v>2220.7710000000002</v>
      </c>
      <c r="J44" s="17">
        <v>2359.16</v>
      </c>
      <c r="K44" s="17">
        <v>2416.627</v>
      </c>
      <c r="L44" s="17">
        <v>2477</v>
      </c>
      <c r="M44" s="17">
        <v>2538</v>
      </c>
      <c r="N44" s="17">
        <v>2464</v>
      </c>
      <c r="O44" s="17">
        <v>2603</v>
      </c>
      <c r="P44" s="17">
        <v>2694</v>
      </c>
      <c r="Q44" s="17">
        <v>2706</v>
      </c>
      <c r="R44" s="17">
        <v>2805.2629999999999</v>
      </c>
      <c r="S44" s="17">
        <v>3092.2460000000001</v>
      </c>
      <c r="T44" s="17">
        <v>3289.3690000000001</v>
      </c>
      <c r="U44" s="17">
        <v>3219.3760000000002</v>
      </c>
      <c r="V44" s="17">
        <v>3392.7730000000001</v>
      </c>
      <c r="W44" s="17">
        <v>3615.1860000000001</v>
      </c>
      <c r="X44" s="17">
        <v>3715.2779999999998</v>
      </c>
      <c r="Y44" s="17">
        <v>3529.03</v>
      </c>
      <c r="Z44" s="17">
        <v>3569.7379999999998</v>
      </c>
      <c r="AA44" s="17">
        <v>3427.973</v>
      </c>
      <c r="AB44" s="17">
        <v>3356.366</v>
      </c>
      <c r="AC44" s="17">
        <v>3491.1779999999999</v>
      </c>
      <c r="AD44" s="17">
        <v>3215.2959999999998</v>
      </c>
      <c r="AE44" s="17">
        <v>3243.7959999999998</v>
      </c>
      <c r="AF44" s="17">
        <v>3467.2170000000001</v>
      </c>
      <c r="AJ44" t="s">
        <v>27</v>
      </c>
      <c r="AK44" s="17">
        <v>7374</v>
      </c>
      <c r="AL44" s="17">
        <v>7153</v>
      </c>
      <c r="AM44" s="17">
        <v>7152.9790000000003</v>
      </c>
      <c r="AN44" s="17">
        <v>7163.73</v>
      </c>
      <c r="AO44" s="17">
        <v>7130.625</v>
      </c>
      <c r="AP44" s="17">
        <v>7058.0619999999999</v>
      </c>
      <c r="AQ44" s="17">
        <v>6916.232</v>
      </c>
      <c r="AR44" s="17">
        <v>6863.3540000000003</v>
      </c>
      <c r="AS44" s="17">
        <v>7075.1419999999998</v>
      </c>
      <c r="AT44" s="17">
        <v>7049</v>
      </c>
      <c r="AU44" s="17">
        <v>6960</v>
      </c>
      <c r="AV44" s="17">
        <v>7221</v>
      </c>
      <c r="AW44" s="17">
        <v>7726</v>
      </c>
      <c r="AX44" s="17">
        <v>7595</v>
      </c>
      <c r="AY44" s="17">
        <v>7358</v>
      </c>
      <c r="AZ44" s="17">
        <v>7509.6610000000001</v>
      </c>
      <c r="BA44" s="17">
        <v>7367.3869999999997</v>
      </c>
      <c r="BB44" s="17">
        <v>7814.018</v>
      </c>
      <c r="BC44" s="17">
        <v>7516.451</v>
      </c>
      <c r="BD44" s="17">
        <v>7592.2160000000003</v>
      </c>
      <c r="BE44" s="17">
        <v>7768.78</v>
      </c>
      <c r="BF44" s="17">
        <v>8058.2510000000002</v>
      </c>
      <c r="BG44" s="17">
        <v>8198.2029999999995</v>
      </c>
      <c r="BH44" s="17">
        <v>8762.1190000000006</v>
      </c>
      <c r="BI44" s="17">
        <v>8909.2459999999992</v>
      </c>
      <c r="BJ44" s="17">
        <v>9155.9840000000004</v>
      </c>
      <c r="BK44" s="17">
        <v>9257.3539999999994</v>
      </c>
      <c r="BL44" s="17">
        <v>8879.0519999999997</v>
      </c>
      <c r="BM44" s="17">
        <v>8626.6260000000002</v>
      </c>
      <c r="BN44" s="17">
        <v>9092.6749999999993</v>
      </c>
    </row>
    <row r="45" spans="1:66" x14ac:dyDescent="0.2">
      <c r="B45" t="s">
        <v>6</v>
      </c>
      <c r="C45" s="17">
        <v>20363</v>
      </c>
      <c r="D45" s="17">
        <v>20286</v>
      </c>
      <c r="E45" s="17">
        <v>20288.334000000003</v>
      </c>
      <c r="F45" s="17">
        <v>19992.453000000001</v>
      </c>
      <c r="G45" s="17">
        <v>19791.495999999999</v>
      </c>
      <c r="H45" s="17">
        <v>18538.475999999999</v>
      </c>
      <c r="I45" s="17">
        <v>17401.472999999998</v>
      </c>
      <c r="J45" s="17">
        <v>17458.705999999998</v>
      </c>
      <c r="K45" s="17">
        <v>18241.594000000001</v>
      </c>
      <c r="L45" s="17">
        <v>17840</v>
      </c>
      <c r="M45" s="17">
        <v>17538</v>
      </c>
      <c r="N45" s="17">
        <v>17114</v>
      </c>
      <c r="O45" s="17">
        <v>17020</v>
      </c>
      <c r="P45" s="17">
        <v>16479</v>
      </c>
      <c r="Q45" s="17">
        <v>15478</v>
      </c>
      <c r="R45" s="17">
        <v>14999.901</v>
      </c>
      <c r="S45" s="17">
        <v>13988.728999999999</v>
      </c>
      <c r="T45" s="17">
        <v>14395.985000000001</v>
      </c>
      <c r="U45" s="17">
        <v>14391.143</v>
      </c>
      <c r="V45" s="17">
        <v>14246.156999999999</v>
      </c>
      <c r="W45" s="17">
        <v>14499.451000000001</v>
      </c>
      <c r="X45" s="17">
        <v>14387.159</v>
      </c>
      <c r="Y45" s="17">
        <v>13786.636</v>
      </c>
      <c r="Z45" s="17">
        <v>13572.994999999999</v>
      </c>
      <c r="AA45" s="17">
        <v>13341.535</v>
      </c>
      <c r="AB45" s="17">
        <v>13953.046</v>
      </c>
      <c r="AC45" s="17">
        <v>13659.968999999999</v>
      </c>
      <c r="AD45" s="17">
        <v>12378.343000000001</v>
      </c>
      <c r="AE45" s="17">
        <v>11925.304</v>
      </c>
      <c r="AF45" s="17">
        <v>12042.895</v>
      </c>
      <c r="AJ45" t="s">
        <v>23</v>
      </c>
      <c r="AK45" s="17">
        <v>5527</v>
      </c>
      <c r="AL45" s="17">
        <v>5406</v>
      </c>
      <c r="AM45" s="17">
        <v>5409.1080000000002</v>
      </c>
      <c r="AN45" s="17">
        <v>5203.8019999999997</v>
      </c>
      <c r="AO45" s="17">
        <v>5095.8050000000003</v>
      </c>
      <c r="AP45" s="17">
        <v>4714.4530000000004</v>
      </c>
      <c r="AQ45" s="17">
        <v>4534.6409999999996</v>
      </c>
      <c r="AR45" s="17">
        <v>4363.0309999999999</v>
      </c>
      <c r="AS45" s="17">
        <v>4328.4040000000005</v>
      </c>
      <c r="AT45" s="17">
        <v>4124</v>
      </c>
      <c r="AU45" s="17">
        <v>3825</v>
      </c>
      <c r="AV45" s="17">
        <v>3857</v>
      </c>
      <c r="AW45" s="17">
        <v>3723</v>
      </c>
      <c r="AX45" s="17">
        <v>3870</v>
      </c>
      <c r="AY45" s="17">
        <v>3606</v>
      </c>
      <c r="AZ45" s="17">
        <v>3642.4549999999999</v>
      </c>
      <c r="BA45" s="17">
        <v>3293.7660000000001</v>
      </c>
      <c r="BB45" s="17">
        <v>3251.9650000000001</v>
      </c>
      <c r="BC45" s="17">
        <v>3314.826</v>
      </c>
      <c r="BD45" s="17">
        <v>3200.4360000000001</v>
      </c>
      <c r="BE45" s="17">
        <v>2893.1950000000002</v>
      </c>
      <c r="BF45" s="17">
        <v>2817.873</v>
      </c>
      <c r="BG45" s="17">
        <v>2907.6970000000001</v>
      </c>
      <c r="BH45" s="17">
        <v>3077.8649999999998</v>
      </c>
      <c r="BI45" s="17">
        <v>3087.8580000000002</v>
      </c>
      <c r="BJ45" s="17">
        <v>2928.8560000000002</v>
      </c>
      <c r="BK45" s="17">
        <v>2995.8510000000001</v>
      </c>
      <c r="BL45" s="17">
        <v>2809.1089999999999</v>
      </c>
      <c r="BM45" s="17">
        <v>2405.7139999999999</v>
      </c>
      <c r="BN45" s="17">
        <v>2406.54</v>
      </c>
    </row>
    <row r="46" spans="1:66" x14ac:dyDescent="0.2">
      <c r="B46" t="s">
        <v>7</v>
      </c>
      <c r="C46" s="17">
        <v>14145</v>
      </c>
      <c r="D46" s="17">
        <v>13657</v>
      </c>
      <c r="E46" s="17">
        <v>13356.939</v>
      </c>
      <c r="F46" s="17">
        <v>13180.031000000001</v>
      </c>
      <c r="G46" s="17">
        <v>13200.511999999999</v>
      </c>
      <c r="H46" s="17">
        <v>12496.859</v>
      </c>
      <c r="I46" s="17">
        <v>11920.546999999999</v>
      </c>
      <c r="J46" s="17">
        <v>12068.93</v>
      </c>
      <c r="K46" s="17">
        <v>12090.941999999999</v>
      </c>
      <c r="L46" s="17">
        <v>12192</v>
      </c>
      <c r="M46" s="17">
        <v>12457</v>
      </c>
      <c r="N46" s="17">
        <v>12660</v>
      </c>
      <c r="O46" s="17">
        <v>13647</v>
      </c>
      <c r="P46" s="17">
        <v>13332</v>
      </c>
      <c r="Q46" s="17">
        <v>13489</v>
      </c>
      <c r="R46" s="17">
        <v>13781.041999999999</v>
      </c>
      <c r="S46" s="17">
        <v>13576.286</v>
      </c>
      <c r="T46" s="17">
        <v>14248.873</v>
      </c>
      <c r="U46" s="17">
        <v>14275.210000000001</v>
      </c>
      <c r="V46" s="17">
        <v>14177.305</v>
      </c>
      <c r="W46" s="17">
        <v>14632.634</v>
      </c>
      <c r="X46" s="17">
        <v>14441.076999999999</v>
      </c>
      <c r="Y46" s="17">
        <v>14321.182000000001</v>
      </c>
      <c r="Z46" s="17">
        <v>14718.678</v>
      </c>
      <c r="AA46" s="17">
        <v>14423.726999999999</v>
      </c>
      <c r="AB46" s="17">
        <v>14514.293</v>
      </c>
      <c r="AC46" s="17">
        <v>15012.419</v>
      </c>
      <c r="AD46" s="17">
        <v>13987.79</v>
      </c>
      <c r="AE46" s="17">
        <v>13438.031999999999</v>
      </c>
      <c r="AF46" s="17">
        <v>13188.169</v>
      </c>
      <c r="AJ46" t="s">
        <v>43</v>
      </c>
      <c r="AK46" s="17">
        <v>8425</v>
      </c>
      <c r="AL46" s="17">
        <v>8355</v>
      </c>
      <c r="AM46" s="17">
        <v>8598.8860000000004</v>
      </c>
      <c r="AN46" s="17">
        <v>8615.9169999999995</v>
      </c>
      <c r="AO46" s="17">
        <v>8476.6659999999993</v>
      </c>
      <c r="AP46" s="17">
        <v>8188.7889999999998</v>
      </c>
      <c r="AQ46" s="17">
        <v>7982.3230000000003</v>
      </c>
      <c r="AR46" s="17">
        <v>8223.7999999999993</v>
      </c>
      <c r="AS46" s="17">
        <v>8351.7510000000002</v>
      </c>
      <c r="AT46" s="17">
        <v>8185</v>
      </c>
      <c r="AU46" s="17">
        <v>8224</v>
      </c>
      <c r="AV46" s="17">
        <v>8286</v>
      </c>
      <c r="AW46" s="17">
        <v>8726</v>
      </c>
      <c r="AX46" s="17">
        <v>8217</v>
      </c>
      <c r="AY46" s="17">
        <v>8183</v>
      </c>
      <c r="AZ46" s="17">
        <v>8197.4850000000006</v>
      </c>
      <c r="BA46" s="17">
        <v>8249.9050000000007</v>
      </c>
      <c r="BB46" s="17">
        <v>8586.0280000000002</v>
      </c>
      <c r="BC46" s="17">
        <v>8397.4609999999993</v>
      </c>
      <c r="BD46" s="17">
        <v>7898.0990000000002</v>
      </c>
      <c r="BE46" s="17">
        <v>8089.7669999999998</v>
      </c>
      <c r="BF46" s="17">
        <v>8055.3959999999997</v>
      </c>
      <c r="BG46" s="17">
        <v>7902.7579999999998</v>
      </c>
      <c r="BH46" s="17">
        <v>8160.1530000000002</v>
      </c>
      <c r="BI46" s="17">
        <v>8257.3919999999998</v>
      </c>
      <c r="BJ46" s="17">
        <v>8024.1030000000001</v>
      </c>
      <c r="BK46" s="17">
        <v>8122.6260000000002</v>
      </c>
      <c r="BL46" s="17">
        <v>7580.6130000000003</v>
      </c>
      <c r="BM46" s="17">
        <v>7471.134</v>
      </c>
      <c r="BN46" s="17">
        <v>7825.7619999999997</v>
      </c>
    </row>
    <row r="47" spans="1:66" x14ac:dyDescent="0.2">
      <c r="A47" t="s">
        <v>101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J47" t="s">
        <v>30</v>
      </c>
      <c r="AK47" s="17">
        <v>35299</v>
      </c>
      <c r="AL47" s="17">
        <v>34875</v>
      </c>
      <c r="AM47" s="17">
        <v>35175.239000000001</v>
      </c>
      <c r="AN47" s="17">
        <v>35496.803</v>
      </c>
      <c r="AO47" s="17">
        <v>34630.764000000003</v>
      </c>
      <c r="AP47" s="17">
        <v>32987.921999999999</v>
      </c>
      <c r="AQ47" s="17">
        <v>32009.182000000001</v>
      </c>
      <c r="AR47" s="17">
        <v>32716.830999999998</v>
      </c>
      <c r="AS47" s="17">
        <v>33417.557000000001</v>
      </c>
      <c r="AT47" s="17">
        <v>33989</v>
      </c>
      <c r="AU47" s="17">
        <v>33991</v>
      </c>
      <c r="AV47" s="17">
        <v>33669</v>
      </c>
      <c r="AW47" s="17">
        <v>35500</v>
      </c>
      <c r="AX47" s="17">
        <v>34105</v>
      </c>
      <c r="AY47" s="17">
        <v>33773</v>
      </c>
      <c r="AZ47" s="17">
        <v>34143.03</v>
      </c>
      <c r="BA47" s="17">
        <v>33526.135999999999</v>
      </c>
      <c r="BB47" s="17">
        <v>34750.088000000003</v>
      </c>
      <c r="BC47" s="17">
        <v>34016.409</v>
      </c>
      <c r="BD47" s="17">
        <v>32745.102000000003</v>
      </c>
      <c r="BE47" s="17">
        <v>32846.731</v>
      </c>
      <c r="BF47" s="17">
        <v>32842.423000000003</v>
      </c>
      <c r="BG47" s="17">
        <v>31470.800999999999</v>
      </c>
      <c r="BH47" s="17">
        <v>32453.233</v>
      </c>
      <c r="BI47" s="17">
        <v>31466.701000000001</v>
      </c>
      <c r="BJ47" s="17">
        <v>30350.847000000002</v>
      </c>
      <c r="BK47" s="17">
        <v>31255.558000000001</v>
      </c>
      <c r="BL47" s="17">
        <v>29505.187999999998</v>
      </c>
      <c r="BM47" s="17">
        <v>27979.701000000001</v>
      </c>
      <c r="BN47" s="17">
        <v>29393.233</v>
      </c>
    </row>
    <row r="48" spans="1:66" x14ac:dyDescent="0.2">
      <c r="B48" t="s">
        <v>17</v>
      </c>
      <c r="C48" s="17">
        <v>3904</v>
      </c>
      <c r="D48" s="17">
        <v>3763</v>
      </c>
      <c r="E48" s="17">
        <v>3582.3679999999999</v>
      </c>
      <c r="F48" s="17">
        <v>3428.9209999999998</v>
      </c>
      <c r="G48" s="17">
        <v>3314.8150000000001</v>
      </c>
      <c r="H48" s="17">
        <v>2858.06</v>
      </c>
      <c r="I48" s="17">
        <v>2657.768</v>
      </c>
      <c r="J48" s="17">
        <v>2585.2289999999998</v>
      </c>
      <c r="K48" s="17">
        <v>2462.19</v>
      </c>
      <c r="L48" s="17">
        <v>2498</v>
      </c>
      <c r="M48" s="17">
        <v>2510</v>
      </c>
      <c r="N48" s="17">
        <v>2644</v>
      </c>
      <c r="O48" s="17">
        <v>2645</v>
      </c>
      <c r="P48" s="17">
        <v>2606</v>
      </c>
      <c r="Q48" s="17">
        <v>2420</v>
      </c>
      <c r="R48" s="17">
        <v>2386.5569999999998</v>
      </c>
      <c r="S48" s="17">
        <v>2371.6610000000001</v>
      </c>
      <c r="T48" s="17">
        <v>2338.6849999999999</v>
      </c>
      <c r="U48" s="17">
        <v>2255.6959999999999</v>
      </c>
      <c r="V48" s="17">
        <v>2426.6309999999999</v>
      </c>
      <c r="W48" s="17">
        <v>2390.3380000000002</v>
      </c>
      <c r="X48" s="17">
        <v>2385.1799999999998</v>
      </c>
      <c r="Y48" s="17">
        <v>2286.64</v>
      </c>
      <c r="Z48" s="17">
        <v>2277.6480000000001</v>
      </c>
      <c r="AA48" s="17">
        <v>2085.1990000000001</v>
      </c>
      <c r="AB48" s="17">
        <v>1942.761</v>
      </c>
      <c r="AC48" s="17">
        <v>1986.356</v>
      </c>
      <c r="AD48" s="17">
        <v>1960.788</v>
      </c>
      <c r="AE48" s="17">
        <v>1893.6849999999999</v>
      </c>
      <c r="AF48" s="17">
        <v>1708.93</v>
      </c>
      <c r="AJ48" t="s">
        <v>35</v>
      </c>
      <c r="AK48" s="17">
        <v>12339</v>
      </c>
      <c r="AL48" s="17">
        <v>12046</v>
      </c>
      <c r="AM48" s="17">
        <v>12307.119000000001</v>
      </c>
      <c r="AN48" s="17">
        <v>12070.352000000001</v>
      </c>
      <c r="AO48" s="17">
        <v>11892.413</v>
      </c>
      <c r="AP48" s="17">
        <v>10882.733</v>
      </c>
      <c r="AQ48" s="17">
        <v>10158.653</v>
      </c>
      <c r="AR48" s="17">
        <v>9805.7489999999998</v>
      </c>
      <c r="AS48" s="17">
        <v>9322.3919999999998</v>
      </c>
      <c r="AT48" s="17">
        <v>9388</v>
      </c>
      <c r="AU48" s="17">
        <v>8877</v>
      </c>
      <c r="AV48" s="17">
        <v>8154</v>
      </c>
      <c r="AW48" s="17">
        <v>8325</v>
      </c>
      <c r="AX48" s="17">
        <v>8177</v>
      </c>
      <c r="AY48" s="17">
        <v>8108</v>
      </c>
      <c r="AZ48" s="17">
        <v>8231.1360000000004</v>
      </c>
      <c r="BA48" s="17">
        <v>8063.1909999999998</v>
      </c>
      <c r="BB48" s="17">
        <v>8337.51</v>
      </c>
      <c r="BC48" s="17">
        <v>7403.5010000000002</v>
      </c>
      <c r="BD48" s="17">
        <v>7062.4279999999999</v>
      </c>
      <c r="BE48" s="17">
        <v>6862.9059999999999</v>
      </c>
      <c r="BF48" s="17">
        <v>6699.8270000000002</v>
      </c>
      <c r="BG48" s="17">
        <v>6186.1040000000003</v>
      </c>
      <c r="BH48" s="17">
        <v>6074.3729999999996</v>
      </c>
      <c r="BI48" s="17">
        <v>5942.75</v>
      </c>
      <c r="BJ48" s="17">
        <v>5916.7460000000001</v>
      </c>
      <c r="BK48" s="17">
        <v>6032.4989999999998</v>
      </c>
      <c r="BL48" s="17">
        <v>5359.9660000000003</v>
      </c>
      <c r="BM48" s="17">
        <v>4979.4610000000002</v>
      </c>
      <c r="BN48" s="17">
        <v>5279.6019999999999</v>
      </c>
    </row>
    <row r="49" spans="1:66" x14ac:dyDescent="0.2">
      <c r="B49" t="s">
        <v>21</v>
      </c>
      <c r="C49" s="17">
        <v>8486</v>
      </c>
      <c r="D49" s="17">
        <v>8228</v>
      </c>
      <c r="E49" s="17">
        <v>8147.7579999999998</v>
      </c>
      <c r="F49" s="17">
        <v>8054.0559999999996</v>
      </c>
      <c r="G49" s="17">
        <v>8079.0280000000002</v>
      </c>
      <c r="H49" s="17">
        <v>7477.48</v>
      </c>
      <c r="I49" s="17">
        <v>7100.5569999999998</v>
      </c>
      <c r="J49" s="17">
        <v>7122.4070000000002</v>
      </c>
      <c r="K49" s="17">
        <v>7287.5389999999998</v>
      </c>
      <c r="L49" s="17">
        <v>7043</v>
      </c>
      <c r="M49" s="17">
        <v>7087</v>
      </c>
      <c r="N49" s="17">
        <v>7260</v>
      </c>
      <c r="O49" s="17">
        <v>7502</v>
      </c>
      <c r="P49" s="17">
        <v>7458</v>
      </c>
      <c r="Q49" s="17">
        <v>7358</v>
      </c>
      <c r="R49" s="17">
        <v>7106.2129999999997</v>
      </c>
      <c r="S49" s="17">
        <v>7219.3860000000004</v>
      </c>
      <c r="T49" s="17">
        <v>7357.3869999999997</v>
      </c>
      <c r="U49" s="17">
        <v>7394.1180000000004</v>
      </c>
      <c r="V49" s="17">
        <v>7330.049</v>
      </c>
      <c r="W49" s="17">
        <v>7663.4470000000001</v>
      </c>
      <c r="X49" s="17">
        <v>7927.9</v>
      </c>
      <c r="Y49" s="17">
        <v>7924.4570000000003</v>
      </c>
      <c r="Z49" s="17">
        <v>8112.9589999999998</v>
      </c>
      <c r="AA49" s="17">
        <v>8923.9459999999999</v>
      </c>
      <c r="AB49" s="17">
        <v>9340.875</v>
      </c>
      <c r="AC49" s="17">
        <v>8900.9619999999995</v>
      </c>
      <c r="AD49" s="17">
        <v>8346.6830000000009</v>
      </c>
      <c r="AE49" s="17">
        <v>7119.598</v>
      </c>
      <c r="AF49" s="17">
        <v>6902.13</v>
      </c>
      <c r="AJ49" t="s">
        <v>1</v>
      </c>
      <c r="AK49" s="17">
        <v>8663</v>
      </c>
      <c r="AL49" s="17">
        <v>8402</v>
      </c>
      <c r="AM49" s="17">
        <v>8327.3640000000014</v>
      </c>
      <c r="AN49" s="17">
        <v>8071.4409999999998</v>
      </c>
      <c r="AO49" s="17">
        <v>8003.652</v>
      </c>
      <c r="AP49" s="17">
        <v>7485.0139999999992</v>
      </c>
      <c r="AQ49" s="17">
        <v>6965.2870000000003</v>
      </c>
      <c r="AR49" s="17">
        <v>6590.7820000000002</v>
      </c>
      <c r="AS49" s="17">
        <v>6361.7939999999999</v>
      </c>
      <c r="AT49" s="17">
        <v>6308</v>
      </c>
      <c r="AU49" s="17">
        <v>6105</v>
      </c>
      <c r="AV49" s="17">
        <v>5640</v>
      </c>
      <c r="AW49" s="17">
        <v>5796</v>
      </c>
      <c r="AX49" s="17">
        <v>5515</v>
      </c>
      <c r="AY49" s="17">
        <v>5445</v>
      </c>
      <c r="AZ49" s="17">
        <v>5626.6409999999996</v>
      </c>
      <c r="BA49" s="17">
        <v>5602.0849999999991</v>
      </c>
      <c r="BB49" s="17">
        <v>5616.8870000000006</v>
      </c>
      <c r="BC49" s="17">
        <v>5747.9369999999999</v>
      </c>
      <c r="BD49" s="17">
        <v>5497.5049999999992</v>
      </c>
      <c r="BE49" s="17">
        <v>5531.37</v>
      </c>
      <c r="BF49" s="17">
        <v>5503.1949999999997</v>
      </c>
      <c r="BG49" s="17">
        <v>4924.7280000000001</v>
      </c>
      <c r="BH49" s="17">
        <v>4605.3389999999999</v>
      </c>
      <c r="BI49" s="17">
        <v>4333.0590000000002</v>
      </c>
      <c r="BJ49" s="17">
        <v>4166.2809999999999</v>
      </c>
      <c r="BK49" s="17">
        <v>4105.4089999999997</v>
      </c>
      <c r="BL49" s="17">
        <v>3670.0120000000002</v>
      </c>
      <c r="BM49" s="17">
        <v>3103.828</v>
      </c>
      <c r="BN49" s="17">
        <v>2753.4540000000002</v>
      </c>
    </row>
    <row r="50" spans="1:66" x14ac:dyDescent="0.2">
      <c r="B50" t="s">
        <v>19</v>
      </c>
      <c r="C50" s="17">
        <v>13671</v>
      </c>
      <c r="D50" s="17">
        <v>13309</v>
      </c>
      <c r="E50" s="17">
        <v>13263.683999999999</v>
      </c>
      <c r="F50" s="17">
        <v>13234.438</v>
      </c>
      <c r="G50" s="17">
        <v>12910.968000000001</v>
      </c>
      <c r="H50" s="17">
        <v>12480.918</v>
      </c>
      <c r="I50" s="17">
        <v>12152.121999999999</v>
      </c>
      <c r="J50" s="17">
        <v>12154.929</v>
      </c>
      <c r="K50" s="17">
        <v>12330.554</v>
      </c>
      <c r="L50" s="17">
        <v>12437</v>
      </c>
      <c r="M50" s="17">
        <v>12265</v>
      </c>
      <c r="N50" s="17">
        <v>11973</v>
      </c>
      <c r="O50" s="17">
        <v>12835</v>
      </c>
      <c r="P50" s="17">
        <v>12906</v>
      </c>
      <c r="Q50" s="17">
        <v>12459</v>
      </c>
      <c r="R50" s="17">
        <v>12586.450999999999</v>
      </c>
      <c r="S50" s="17">
        <v>12492.342000000001</v>
      </c>
      <c r="T50" s="17">
        <v>12857.898999999999</v>
      </c>
      <c r="U50" s="17">
        <v>12964.058999999999</v>
      </c>
      <c r="V50" s="17">
        <v>12956.66</v>
      </c>
      <c r="W50" s="17">
        <v>13167.548000000001</v>
      </c>
      <c r="X50" s="17">
        <v>12683.833000000001</v>
      </c>
      <c r="Y50" s="17">
        <v>13133.665000000001</v>
      </c>
      <c r="Z50" s="17">
        <v>12820.121999999999</v>
      </c>
      <c r="AA50" s="17">
        <v>11866.103999999999</v>
      </c>
      <c r="AB50" s="17">
        <v>11617.143</v>
      </c>
      <c r="AC50" s="17">
        <v>11890.357</v>
      </c>
      <c r="AD50" s="17">
        <v>11634.973</v>
      </c>
      <c r="AE50" s="17">
        <v>11008.686</v>
      </c>
      <c r="AF50" s="17">
        <v>11037.285</v>
      </c>
      <c r="AJ50" t="s">
        <v>29</v>
      </c>
      <c r="AK50" s="17">
        <v>1939</v>
      </c>
      <c r="AL50" s="17">
        <v>1893</v>
      </c>
      <c r="AM50" s="17">
        <v>1898.1590000000001</v>
      </c>
      <c r="AN50" s="17">
        <v>1890.402</v>
      </c>
      <c r="AO50" s="17">
        <v>1927.1759999999999</v>
      </c>
      <c r="AP50" s="17">
        <v>1891.8579999999999</v>
      </c>
      <c r="AQ50" s="17">
        <v>1883.501</v>
      </c>
      <c r="AR50" s="17">
        <v>1987.4110000000001</v>
      </c>
      <c r="AS50" s="17">
        <v>2072.3449999999998</v>
      </c>
      <c r="AT50" s="17">
        <v>2034</v>
      </c>
      <c r="AU50" s="17">
        <v>2081</v>
      </c>
      <c r="AV50" s="17">
        <v>2089</v>
      </c>
      <c r="AW50" s="17">
        <v>2159</v>
      </c>
      <c r="AX50" s="17">
        <v>2153</v>
      </c>
      <c r="AY50" s="17">
        <v>2054</v>
      </c>
      <c r="AZ50" s="17">
        <v>2057.6579999999999</v>
      </c>
      <c r="BA50" s="17">
        <v>2041.3610000000001</v>
      </c>
      <c r="BB50" s="17">
        <v>2155.0120000000002</v>
      </c>
      <c r="BC50" s="17">
        <v>2164.1120000000001</v>
      </c>
      <c r="BD50" s="17">
        <v>2062.7139999999999</v>
      </c>
      <c r="BE50" s="17">
        <v>2150.951</v>
      </c>
      <c r="BF50" s="17">
        <v>2225.5360000000001</v>
      </c>
      <c r="BG50" s="17">
        <v>2304.58</v>
      </c>
      <c r="BH50" s="17">
        <v>2209.7069999999999</v>
      </c>
      <c r="BI50" s="17">
        <v>2488.7550000000001</v>
      </c>
      <c r="BJ50" s="17">
        <v>2667.5390000000002</v>
      </c>
      <c r="BK50" s="17">
        <v>2829.527</v>
      </c>
      <c r="BL50" s="17">
        <v>2734.915</v>
      </c>
      <c r="BM50" s="17">
        <v>2782.058</v>
      </c>
      <c r="BN50" s="17">
        <v>3126.3629999999998</v>
      </c>
    </row>
    <row r="51" spans="1:66" x14ac:dyDescent="0.2">
      <c r="B51" t="s">
        <v>11</v>
      </c>
      <c r="C51" s="17">
        <v>11578</v>
      </c>
      <c r="D51" s="17">
        <v>11421</v>
      </c>
      <c r="E51" s="17">
        <v>11373.52</v>
      </c>
      <c r="F51" s="17">
        <v>11489.51</v>
      </c>
      <c r="G51" s="17">
        <v>11370.225</v>
      </c>
      <c r="H51" s="17">
        <v>11258.114</v>
      </c>
      <c r="I51" s="17">
        <v>11085.163</v>
      </c>
      <c r="J51" s="17">
        <v>11258.52</v>
      </c>
      <c r="K51" s="17">
        <v>11418.422</v>
      </c>
      <c r="L51" s="17">
        <v>11290</v>
      </c>
      <c r="M51" s="17">
        <v>11350</v>
      </c>
      <c r="N51" s="17">
        <v>10946</v>
      </c>
      <c r="O51" s="17">
        <v>11143</v>
      </c>
      <c r="P51" s="17">
        <v>10692</v>
      </c>
      <c r="Q51" s="17">
        <v>10122</v>
      </c>
      <c r="R51" s="17">
        <v>10093.161</v>
      </c>
      <c r="S51" s="17">
        <v>9518.098</v>
      </c>
      <c r="T51" s="17">
        <v>9579.7950000000001</v>
      </c>
      <c r="U51" s="17">
        <v>9831.1190000000006</v>
      </c>
      <c r="V51" s="17">
        <v>9537.8349999999991</v>
      </c>
      <c r="W51" s="17">
        <v>9097.2139999999999</v>
      </c>
      <c r="X51" s="17">
        <v>8966.8739999999998</v>
      </c>
      <c r="Y51" s="17">
        <v>9056.1569999999992</v>
      </c>
      <c r="Z51" s="17">
        <v>9457.1090000000004</v>
      </c>
      <c r="AA51" s="17">
        <v>9015.8510000000006</v>
      </c>
      <c r="AB51" s="17">
        <v>8576.4629999999997</v>
      </c>
      <c r="AC51" s="17">
        <v>8507.3369999999995</v>
      </c>
      <c r="AD51" s="17">
        <v>8017.73</v>
      </c>
      <c r="AE51" s="17">
        <v>7376.8220000000001</v>
      </c>
      <c r="AF51" s="17">
        <v>7256.8710000000001</v>
      </c>
      <c r="AJ51" t="s">
        <v>41</v>
      </c>
      <c r="AK51" s="17">
        <v>16856</v>
      </c>
      <c r="AL51" s="17">
        <v>16639</v>
      </c>
      <c r="AM51" s="17">
        <v>17151.184000000001</v>
      </c>
      <c r="AN51" s="17">
        <v>16914.411</v>
      </c>
      <c r="AO51" s="17">
        <v>16557.784</v>
      </c>
      <c r="AP51" s="17">
        <v>15154.995000000001</v>
      </c>
      <c r="AQ51" s="17">
        <v>14420.949000000001</v>
      </c>
      <c r="AR51" s="17">
        <v>14503.772999999999</v>
      </c>
      <c r="AS51" s="17">
        <v>14445.289000000001</v>
      </c>
      <c r="AT51" s="17">
        <v>14079</v>
      </c>
      <c r="AU51" s="17">
        <v>14026</v>
      </c>
      <c r="AV51" s="17">
        <v>13729</v>
      </c>
      <c r="AW51" s="17">
        <v>14342</v>
      </c>
      <c r="AX51" s="17">
        <v>13759</v>
      </c>
      <c r="AY51" s="17">
        <v>12604</v>
      </c>
      <c r="AZ51" s="17">
        <v>12342.958000000001</v>
      </c>
      <c r="BA51" s="17">
        <v>12169.393</v>
      </c>
      <c r="BB51" s="17">
        <v>13219.297</v>
      </c>
      <c r="BC51" s="17">
        <v>12487.918</v>
      </c>
      <c r="BD51" s="17">
        <v>12489.277</v>
      </c>
      <c r="BE51" s="17">
        <v>13003.958000000001</v>
      </c>
      <c r="BF51" s="17">
        <v>13033.710999999999</v>
      </c>
      <c r="BG51" s="17">
        <v>12933.694</v>
      </c>
      <c r="BH51" s="17">
        <v>13281.125</v>
      </c>
      <c r="BI51" s="17">
        <v>12989.2</v>
      </c>
      <c r="BJ51" s="17">
        <v>13132.902</v>
      </c>
      <c r="BK51" s="17">
        <v>13458.721</v>
      </c>
      <c r="BL51" s="17">
        <v>12542.991</v>
      </c>
      <c r="BM51" s="17">
        <v>12107.367</v>
      </c>
      <c r="BN51" s="17">
        <v>13006.168</v>
      </c>
    </row>
    <row r="52" spans="1:66" x14ac:dyDescent="0.2">
      <c r="B52" t="s">
        <v>13</v>
      </c>
      <c r="C52" s="17">
        <v>8300</v>
      </c>
      <c r="D52" s="17">
        <v>8010</v>
      </c>
      <c r="E52" s="17">
        <v>7996.7820000000002</v>
      </c>
      <c r="F52" s="17">
        <v>8016.6959999999999</v>
      </c>
      <c r="G52" s="17">
        <v>8083.0810000000001</v>
      </c>
      <c r="H52" s="17">
        <v>7988.1130000000003</v>
      </c>
      <c r="I52" s="17">
        <v>7981.0129999999999</v>
      </c>
      <c r="J52" s="17">
        <v>8183.91</v>
      </c>
      <c r="K52" s="17">
        <v>8238.4750000000004</v>
      </c>
      <c r="L52" s="17">
        <v>8311</v>
      </c>
      <c r="M52" s="17">
        <v>8242</v>
      </c>
      <c r="N52" s="17">
        <v>8145</v>
      </c>
      <c r="O52" s="17">
        <v>8283</v>
      </c>
      <c r="P52" s="17">
        <v>8049</v>
      </c>
      <c r="Q52" s="17">
        <v>7708</v>
      </c>
      <c r="R52" s="17">
        <v>8014.9480000000003</v>
      </c>
      <c r="S52" s="17">
        <v>7893.5810000000001</v>
      </c>
      <c r="T52" s="17">
        <v>7808.6670000000004</v>
      </c>
      <c r="U52" s="17">
        <v>7933.9340000000002</v>
      </c>
      <c r="V52" s="17">
        <v>7886.8190000000004</v>
      </c>
      <c r="W52" s="17">
        <v>8125.2190000000001</v>
      </c>
      <c r="X52" s="17">
        <v>7955.6279999999997</v>
      </c>
      <c r="Y52" s="17">
        <v>7716.9880000000003</v>
      </c>
      <c r="Z52" s="17">
        <v>7412.4690000000001</v>
      </c>
      <c r="AA52" s="17">
        <v>7249.27</v>
      </c>
      <c r="AB52" s="17">
        <v>7250.7709999999997</v>
      </c>
      <c r="AC52" s="17">
        <v>7245.7790000000005</v>
      </c>
      <c r="AD52" s="17">
        <v>6926.0010000000002</v>
      </c>
      <c r="AE52" s="17">
        <v>6703.8180000000002</v>
      </c>
      <c r="AF52" s="17">
        <v>6966.1139999999996</v>
      </c>
      <c r="AJ52" t="s">
        <v>6</v>
      </c>
      <c r="AK52" s="17">
        <v>20363</v>
      </c>
      <c r="AL52" s="17">
        <v>20286</v>
      </c>
      <c r="AM52" s="17">
        <v>20288.334000000003</v>
      </c>
      <c r="AN52" s="17">
        <v>19992.453000000001</v>
      </c>
      <c r="AO52" s="17">
        <v>19791.495999999999</v>
      </c>
      <c r="AP52" s="17">
        <v>18538.475999999999</v>
      </c>
      <c r="AQ52" s="17">
        <v>17401.472999999998</v>
      </c>
      <c r="AR52" s="17">
        <v>17458.705999999998</v>
      </c>
      <c r="AS52" s="17">
        <v>18241.594000000001</v>
      </c>
      <c r="AT52" s="17">
        <v>17840</v>
      </c>
      <c r="AU52" s="17">
        <v>17538</v>
      </c>
      <c r="AV52" s="17">
        <v>17114</v>
      </c>
      <c r="AW52" s="17">
        <v>17020</v>
      </c>
      <c r="AX52" s="17">
        <v>16479</v>
      </c>
      <c r="AY52" s="17">
        <v>15478</v>
      </c>
      <c r="AZ52" s="17">
        <v>14999.901</v>
      </c>
      <c r="BA52" s="17">
        <v>13988.728999999999</v>
      </c>
      <c r="BB52" s="17">
        <v>14395.985000000001</v>
      </c>
      <c r="BC52" s="17">
        <v>14391.143</v>
      </c>
      <c r="BD52" s="17">
        <v>14246.156999999999</v>
      </c>
      <c r="BE52" s="17">
        <v>14499.451000000001</v>
      </c>
      <c r="BF52" s="17">
        <v>14387.159</v>
      </c>
      <c r="BG52" s="17">
        <v>13786.636</v>
      </c>
      <c r="BH52" s="17">
        <v>13572.994999999999</v>
      </c>
      <c r="BI52" s="17">
        <v>13341.535</v>
      </c>
      <c r="BJ52" s="17">
        <v>13953.046</v>
      </c>
      <c r="BK52" s="17">
        <v>13659.968999999999</v>
      </c>
      <c r="BL52" s="17">
        <v>12378.343000000001</v>
      </c>
      <c r="BM52" s="17">
        <v>11925.304</v>
      </c>
      <c r="BN52" s="17">
        <v>12042.895</v>
      </c>
    </row>
    <row r="53" spans="1:66" x14ac:dyDescent="0.2">
      <c r="B53" t="s">
        <v>15</v>
      </c>
      <c r="C53" s="17">
        <v>6638</v>
      </c>
      <c r="D53" s="17">
        <v>6618</v>
      </c>
      <c r="E53" s="17">
        <v>6519.89</v>
      </c>
      <c r="F53" s="17">
        <v>6408.2820000000002</v>
      </c>
      <c r="G53" s="17">
        <v>6265.03</v>
      </c>
      <c r="H53" s="17">
        <v>5955.3</v>
      </c>
      <c r="I53" s="17">
        <v>5585.2389999999996</v>
      </c>
      <c r="J53" s="17">
        <v>5573.3860000000004</v>
      </c>
      <c r="K53" s="17">
        <v>5701.6120000000001</v>
      </c>
      <c r="L53" s="17">
        <v>5666</v>
      </c>
      <c r="M53" s="17">
        <v>5748</v>
      </c>
      <c r="N53" s="17">
        <v>5741</v>
      </c>
      <c r="O53" s="17">
        <v>5700</v>
      </c>
      <c r="P53" s="17">
        <v>5504</v>
      </c>
      <c r="Q53" s="17">
        <v>5408</v>
      </c>
      <c r="R53" s="17">
        <v>5654.6139999999996</v>
      </c>
      <c r="S53" s="17">
        <v>5501.6019999999999</v>
      </c>
      <c r="T53" s="17">
        <v>5601.076</v>
      </c>
      <c r="U53" s="17">
        <v>5218.107</v>
      </c>
      <c r="V53" s="17">
        <v>5237.5969999999998</v>
      </c>
      <c r="W53" s="17">
        <v>5593.2269999999999</v>
      </c>
      <c r="X53" s="17">
        <v>5672.3639999999996</v>
      </c>
      <c r="Y53" s="17">
        <v>5681.7460000000001</v>
      </c>
      <c r="Z53" s="17">
        <v>6058.6469999999999</v>
      </c>
      <c r="AA53" s="17">
        <v>6159.3310000000001</v>
      </c>
      <c r="AB53" s="17">
        <v>6357.5460000000003</v>
      </c>
      <c r="AC53" s="17">
        <v>6413.8509999999997</v>
      </c>
      <c r="AD53" s="17">
        <v>6041.1180000000004</v>
      </c>
      <c r="AE53" s="17">
        <v>5732.6949999999997</v>
      </c>
      <c r="AF53" s="17">
        <v>5972.0820000000003</v>
      </c>
      <c r="AJ53" t="s">
        <v>7</v>
      </c>
      <c r="AK53" s="17">
        <v>14145</v>
      </c>
      <c r="AL53" s="17">
        <v>13657</v>
      </c>
      <c r="AM53" s="17">
        <v>13356.939</v>
      </c>
      <c r="AN53" s="17">
        <v>13180.031000000001</v>
      </c>
      <c r="AO53" s="17">
        <v>13200.511999999999</v>
      </c>
      <c r="AP53" s="17">
        <v>12496.859</v>
      </c>
      <c r="AQ53" s="17">
        <v>11920.546999999999</v>
      </c>
      <c r="AR53" s="17">
        <v>12068.93</v>
      </c>
      <c r="AS53" s="17">
        <v>12090.941999999999</v>
      </c>
      <c r="AT53" s="17">
        <v>12192</v>
      </c>
      <c r="AU53" s="17">
        <v>12457</v>
      </c>
      <c r="AV53" s="17">
        <v>12660</v>
      </c>
      <c r="AW53" s="17">
        <v>13647</v>
      </c>
      <c r="AX53" s="17">
        <v>13332</v>
      </c>
      <c r="AY53" s="17">
        <v>13489</v>
      </c>
      <c r="AZ53" s="17">
        <v>13781.041999999999</v>
      </c>
      <c r="BA53" s="17">
        <v>13576.286</v>
      </c>
      <c r="BB53" s="17">
        <v>14248.873</v>
      </c>
      <c r="BC53" s="17">
        <v>14275.210000000001</v>
      </c>
      <c r="BD53" s="17">
        <v>14177.305</v>
      </c>
      <c r="BE53" s="17">
        <v>14632.634</v>
      </c>
      <c r="BF53" s="17">
        <v>14441.076999999999</v>
      </c>
      <c r="BG53" s="17">
        <v>14321.182000000001</v>
      </c>
      <c r="BH53" s="17">
        <v>14718.678</v>
      </c>
      <c r="BI53" s="17">
        <v>14423.726999999999</v>
      </c>
      <c r="BJ53" s="17">
        <v>14514.293</v>
      </c>
      <c r="BK53" s="17">
        <v>15012.419</v>
      </c>
      <c r="BL53" s="17">
        <v>13987.79</v>
      </c>
      <c r="BM53" s="17">
        <v>13438.031999999999</v>
      </c>
      <c r="BN53" s="17">
        <v>13188.169</v>
      </c>
    </row>
    <row r="54" spans="1:66" x14ac:dyDescent="0.2">
      <c r="A54" t="s">
        <v>102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J54" t="s">
        <v>94</v>
      </c>
      <c r="AK54" s="17">
        <v>369445</v>
      </c>
      <c r="AL54" s="17">
        <v>363830</v>
      </c>
      <c r="AM54" s="17">
        <v>365659.80000000005</v>
      </c>
      <c r="AN54" s="17">
        <v>363721.75</v>
      </c>
      <c r="AO54" s="17">
        <v>358632.87299999996</v>
      </c>
      <c r="AP54" s="17">
        <v>339560.85400000005</v>
      </c>
      <c r="AQ54" s="17">
        <v>327497.70800000004</v>
      </c>
      <c r="AR54" s="17">
        <v>328977.92600000004</v>
      </c>
      <c r="AS54" s="17">
        <v>333811.00099999993</v>
      </c>
      <c r="AT54" s="17">
        <v>332838</v>
      </c>
      <c r="AU54" s="17">
        <v>331492</v>
      </c>
      <c r="AV54" s="17">
        <v>329262</v>
      </c>
      <c r="AW54" s="17">
        <v>343514</v>
      </c>
      <c r="AX54" s="17">
        <v>336641</v>
      </c>
      <c r="AY54" s="17">
        <v>330405</v>
      </c>
      <c r="AZ54" s="17">
        <v>334622.51300000004</v>
      </c>
      <c r="BA54" s="17">
        <v>328840.16699999996</v>
      </c>
      <c r="BB54" s="17">
        <v>340744.60900000005</v>
      </c>
      <c r="BC54" s="17">
        <v>337268.29399999999</v>
      </c>
      <c r="BD54" s="17">
        <v>332731.74</v>
      </c>
      <c r="BE54" s="17">
        <v>340727.03200000001</v>
      </c>
      <c r="BF54" s="17">
        <v>339888.67599999998</v>
      </c>
      <c r="BG54" s="17">
        <v>333839.38100000005</v>
      </c>
      <c r="BH54" s="17">
        <v>339216.92</v>
      </c>
      <c r="BI54" s="17">
        <v>333262.03899999999</v>
      </c>
      <c r="BJ54" s="17">
        <v>332612.81400000001</v>
      </c>
      <c r="BK54" s="17">
        <v>339012.54000000004</v>
      </c>
      <c r="BL54" s="17">
        <v>319612.16899999994</v>
      </c>
      <c r="BM54" s="17">
        <v>305795.71100000001</v>
      </c>
      <c r="BN54" s="17">
        <v>311268.77400000009</v>
      </c>
    </row>
    <row r="55" spans="1:66" x14ac:dyDescent="0.2">
      <c r="B55" t="s">
        <v>37</v>
      </c>
      <c r="C55" s="17">
        <v>1937</v>
      </c>
      <c r="D55" s="17">
        <v>1937</v>
      </c>
      <c r="E55" s="17">
        <v>1932.2719999999999</v>
      </c>
      <c r="F55" s="17">
        <v>1936.5319999999999</v>
      </c>
      <c r="G55" s="17">
        <v>1798.8720000000001</v>
      </c>
      <c r="H55" s="17">
        <v>1669.0920000000001</v>
      </c>
      <c r="I55" s="17">
        <v>1624.8230000000001</v>
      </c>
      <c r="J55" s="17">
        <v>1587.63</v>
      </c>
      <c r="K55" s="17">
        <v>1564.3309999999999</v>
      </c>
      <c r="L55" s="17">
        <v>1596</v>
      </c>
      <c r="M55" s="17">
        <v>1546</v>
      </c>
      <c r="N55" s="17">
        <v>1625</v>
      </c>
      <c r="O55" s="17">
        <v>1583</v>
      </c>
      <c r="P55" s="17">
        <v>1584</v>
      </c>
      <c r="Q55" s="17">
        <v>1458</v>
      </c>
      <c r="R55" s="17">
        <v>1420.701</v>
      </c>
      <c r="S55" s="17">
        <v>1458.674</v>
      </c>
      <c r="T55" s="17">
        <v>1473.1679999999999</v>
      </c>
      <c r="U55" s="17">
        <v>1366.932</v>
      </c>
      <c r="V55" s="17">
        <v>1385.9739999999999</v>
      </c>
      <c r="W55" s="17">
        <v>1517.056</v>
      </c>
      <c r="X55" s="17">
        <v>1595.4359999999999</v>
      </c>
      <c r="Y55" s="17">
        <v>1638.7829999999999</v>
      </c>
      <c r="Z55" s="17">
        <v>1391.5530000000001</v>
      </c>
      <c r="AA55" s="17">
        <v>1257.684</v>
      </c>
      <c r="AB55" s="17">
        <v>1234.9649999999999</v>
      </c>
      <c r="AC55" s="17">
        <v>1252.6279999999999</v>
      </c>
      <c r="AD55" s="17">
        <v>1138.2059999999999</v>
      </c>
      <c r="AE55" s="17">
        <v>1162.6130000000001</v>
      </c>
      <c r="AF55" s="17">
        <v>1071.4169999999999</v>
      </c>
    </row>
    <row r="56" spans="1:66" x14ac:dyDescent="0.2">
      <c r="B56" t="s">
        <v>25</v>
      </c>
      <c r="C56" s="17">
        <v>2068</v>
      </c>
      <c r="D56" s="17">
        <v>2040</v>
      </c>
      <c r="E56" s="17">
        <v>1971.259</v>
      </c>
      <c r="F56" s="17">
        <v>1966.4970000000001</v>
      </c>
      <c r="G56" s="17">
        <v>1857.9259999999999</v>
      </c>
      <c r="H56" s="17">
        <v>1603.3810000000001</v>
      </c>
      <c r="I56" s="17">
        <v>1590.3689999999999</v>
      </c>
      <c r="J56" s="17">
        <v>1679.1510000000001</v>
      </c>
      <c r="K56" s="17">
        <v>1618.9860000000001</v>
      </c>
      <c r="L56" s="17">
        <v>1694</v>
      </c>
      <c r="M56" s="17">
        <v>1717</v>
      </c>
      <c r="N56" s="17">
        <v>1729</v>
      </c>
      <c r="O56" s="17">
        <v>1898</v>
      </c>
      <c r="P56" s="17">
        <v>1735</v>
      </c>
      <c r="Q56" s="17">
        <v>1577</v>
      </c>
      <c r="R56" s="17">
        <v>1594.095</v>
      </c>
      <c r="S56" s="17">
        <v>1575.9349999999999</v>
      </c>
      <c r="T56" s="17">
        <v>1764.5820000000001</v>
      </c>
      <c r="U56" s="17">
        <v>1776.3920000000001</v>
      </c>
      <c r="V56" s="17">
        <v>1755.556</v>
      </c>
      <c r="W56" s="17">
        <v>1875.3679999999999</v>
      </c>
      <c r="X56" s="17">
        <v>1924.3589999999999</v>
      </c>
      <c r="Y56" s="17">
        <v>2030.2639999999999</v>
      </c>
      <c r="Z56" s="17">
        <v>2065.7919999999999</v>
      </c>
      <c r="AA56" s="17">
        <v>2227.0479999999998</v>
      </c>
      <c r="AB56" s="17">
        <v>2372.5070000000001</v>
      </c>
      <c r="AC56" s="17">
        <v>2475.431</v>
      </c>
      <c r="AD56" s="17">
        <v>2343.3829999999998</v>
      </c>
      <c r="AE56" s="17">
        <v>2431.538</v>
      </c>
      <c r="AF56" s="17">
        <v>2473.3130000000001</v>
      </c>
    </row>
    <row r="57" spans="1:66" x14ac:dyDescent="0.2">
      <c r="B57" t="s">
        <v>33</v>
      </c>
      <c r="C57" s="17">
        <v>1234</v>
      </c>
      <c r="D57" s="17">
        <v>1249</v>
      </c>
      <c r="E57" s="17">
        <v>1277.374</v>
      </c>
      <c r="F57" s="17">
        <v>1297.203</v>
      </c>
      <c r="G57" s="17">
        <v>1199.2919999999999</v>
      </c>
      <c r="H57" s="17">
        <v>1092.134</v>
      </c>
      <c r="I57" s="17">
        <v>1081.627</v>
      </c>
      <c r="J57" s="17">
        <v>1101.076</v>
      </c>
      <c r="K57" s="17">
        <v>1098.8340000000001</v>
      </c>
      <c r="L57" s="17">
        <v>1108</v>
      </c>
      <c r="M57" s="17">
        <v>1070</v>
      </c>
      <c r="N57" s="17">
        <v>911</v>
      </c>
      <c r="O57" s="17">
        <v>895</v>
      </c>
      <c r="P57" s="17">
        <v>740</v>
      </c>
      <c r="Q57" s="17">
        <v>673</v>
      </c>
      <c r="R57" s="17">
        <v>673.02499999999998</v>
      </c>
      <c r="S57" s="17">
        <v>620.78399999999999</v>
      </c>
      <c r="T57" s="17">
        <v>667.32399999999996</v>
      </c>
      <c r="U57" s="17">
        <v>623.11</v>
      </c>
      <c r="V57" s="17">
        <v>570.30799999999999</v>
      </c>
      <c r="W57" s="17">
        <v>619.10900000000004</v>
      </c>
      <c r="X57" s="17">
        <v>605.46199999999999</v>
      </c>
      <c r="Y57" s="17">
        <v>653.923</v>
      </c>
      <c r="Z57" s="17">
        <v>656.49300000000005</v>
      </c>
      <c r="AA57" s="17">
        <v>588.73599999999999</v>
      </c>
      <c r="AB57" s="17">
        <v>530.19500000000005</v>
      </c>
      <c r="AC57" s="17">
        <v>281.24299999999999</v>
      </c>
      <c r="AD57" s="17">
        <v>274.86200000000002</v>
      </c>
      <c r="AE57" s="17">
        <v>288.14100000000002</v>
      </c>
      <c r="AF57" s="17">
        <v>332.89400000000001</v>
      </c>
    </row>
    <row r="58" spans="1:66" x14ac:dyDescent="0.2">
      <c r="B58" t="s">
        <v>27</v>
      </c>
      <c r="C58" s="17">
        <v>7374</v>
      </c>
      <c r="D58" s="17">
        <v>7153</v>
      </c>
      <c r="E58" s="17">
        <v>7152.9790000000003</v>
      </c>
      <c r="F58" s="17">
        <v>7163.73</v>
      </c>
      <c r="G58" s="17">
        <v>7130.625</v>
      </c>
      <c r="H58" s="17">
        <v>7058.0619999999999</v>
      </c>
      <c r="I58" s="17">
        <v>6916.232</v>
      </c>
      <c r="J58" s="17">
        <v>6863.3540000000003</v>
      </c>
      <c r="K58" s="17">
        <v>7075.1419999999998</v>
      </c>
      <c r="L58" s="17">
        <v>7049</v>
      </c>
      <c r="M58" s="17">
        <v>6960</v>
      </c>
      <c r="N58" s="17">
        <v>7221</v>
      </c>
      <c r="O58" s="17">
        <v>7726</v>
      </c>
      <c r="P58" s="17">
        <v>7595</v>
      </c>
      <c r="Q58" s="17">
        <v>7358</v>
      </c>
      <c r="R58" s="17">
        <v>7509.6610000000001</v>
      </c>
      <c r="S58" s="17">
        <v>7367.3869999999997</v>
      </c>
      <c r="T58" s="17">
        <v>7814.018</v>
      </c>
      <c r="U58" s="17">
        <v>7516.451</v>
      </c>
      <c r="V58" s="17">
        <v>7592.2160000000003</v>
      </c>
      <c r="W58" s="17">
        <v>7768.78</v>
      </c>
      <c r="X58" s="17">
        <v>8058.2510000000002</v>
      </c>
      <c r="Y58" s="17">
        <v>8198.2029999999995</v>
      </c>
      <c r="Z58" s="17">
        <v>8762.1190000000006</v>
      </c>
      <c r="AA58" s="17">
        <v>8909.2459999999992</v>
      </c>
      <c r="AB58" s="17">
        <v>9155.9840000000004</v>
      </c>
      <c r="AC58" s="17">
        <v>9257.3539999999994</v>
      </c>
      <c r="AD58" s="17">
        <v>8879.0519999999997</v>
      </c>
      <c r="AE58" s="17">
        <v>8626.6260000000002</v>
      </c>
      <c r="AF58" s="17">
        <v>9092.6749999999993</v>
      </c>
    </row>
    <row r="59" spans="1:66" x14ac:dyDescent="0.2">
      <c r="B59" t="s">
        <v>35</v>
      </c>
      <c r="C59" s="17">
        <v>12339</v>
      </c>
      <c r="D59" s="17">
        <v>12046</v>
      </c>
      <c r="E59" s="17">
        <v>12307.119000000001</v>
      </c>
      <c r="F59" s="17">
        <v>12070.352000000001</v>
      </c>
      <c r="G59" s="17">
        <v>11892.413</v>
      </c>
      <c r="H59" s="17">
        <v>10882.733</v>
      </c>
      <c r="I59" s="17">
        <v>10158.653</v>
      </c>
      <c r="J59" s="17">
        <v>9805.7489999999998</v>
      </c>
      <c r="K59" s="17">
        <v>9322.3919999999998</v>
      </c>
      <c r="L59" s="17">
        <v>9388</v>
      </c>
      <c r="M59" s="17">
        <v>8877</v>
      </c>
      <c r="N59" s="17">
        <v>8154</v>
      </c>
      <c r="O59" s="17">
        <v>8325</v>
      </c>
      <c r="P59" s="17">
        <v>8177</v>
      </c>
      <c r="Q59" s="17">
        <v>8108</v>
      </c>
      <c r="R59" s="17">
        <v>8231.1360000000004</v>
      </c>
      <c r="S59" s="17">
        <v>8063.1909999999998</v>
      </c>
      <c r="T59" s="17">
        <v>8337.51</v>
      </c>
      <c r="U59" s="17">
        <v>7403.5010000000002</v>
      </c>
      <c r="V59" s="17">
        <v>7062.4279999999999</v>
      </c>
      <c r="W59" s="17">
        <v>6862.9059999999999</v>
      </c>
      <c r="X59" s="17">
        <v>6699.8270000000002</v>
      </c>
      <c r="Y59" s="17">
        <v>6186.1040000000003</v>
      </c>
      <c r="Z59" s="17">
        <v>6074.3729999999996</v>
      </c>
      <c r="AA59" s="17">
        <v>5942.75</v>
      </c>
      <c r="AB59" s="17">
        <v>5916.7460000000001</v>
      </c>
      <c r="AC59" s="17">
        <v>6032.4989999999998</v>
      </c>
      <c r="AD59" s="17">
        <v>5359.9660000000003</v>
      </c>
      <c r="AE59" s="17">
        <v>4979.4610000000002</v>
      </c>
      <c r="AF59" s="17">
        <v>5279.6019999999999</v>
      </c>
    </row>
    <row r="60" spans="1:66" x14ac:dyDescent="0.2">
      <c r="B60" t="s">
        <v>29</v>
      </c>
      <c r="C60" s="17">
        <v>1939</v>
      </c>
      <c r="D60" s="17">
        <v>1893</v>
      </c>
      <c r="E60" s="17">
        <v>1898.1590000000001</v>
      </c>
      <c r="F60" s="17">
        <v>1890.402</v>
      </c>
      <c r="G60" s="17">
        <v>1927.1759999999999</v>
      </c>
      <c r="H60" s="17">
        <v>1891.8579999999999</v>
      </c>
      <c r="I60" s="17">
        <v>1883.501</v>
      </c>
      <c r="J60" s="17">
        <v>1987.4110000000001</v>
      </c>
      <c r="K60" s="17">
        <v>2072.3449999999998</v>
      </c>
      <c r="L60" s="17">
        <v>2034</v>
      </c>
      <c r="M60" s="17">
        <v>2081</v>
      </c>
      <c r="N60" s="17">
        <v>2089</v>
      </c>
      <c r="O60" s="17">
        <v>2159</v>
      </c>
      <c r="P60" s="17">
        <v>2153</v>
      </c>
      <c r="Q60" s="17">
        <v>2054</v>
      </c>
      <c r="R60" s="17">
        <v>2057.6579999999999</v>
      </c>
      <c r="S60" s="17">
        <v>2041.3610000000001</v>
      </c>
      <c r="T60" s="17">
        <v>2155.0120000000002</v>
      </c>
      <c r="U60" s="17">
        <v>2164.1120000000001</v>
      </c>
      <c r="V60" s="17">
        <v>2062.7139999999999</v>
      </c>
      <c r="W60" s="17">
        <v>2150.951</v>
      </c>
      <c r="X60" s="17">
        <v>2225.5360000000001</v>
      </c>
      <c r="Y60" s="17">
        <v>2304.58</v>
      </c>
      <c r="Z60" s="17">
        <v>2209.7069999999999</v>
      </c>
      <c r="AA60" s="17">
        <v>2488.7550000000001</v>
      </c>
      <c r="AB60" s="17">
        <v>2667.5390000000002</v>
      </c>
      <c r="AC60" s="17">
        <v>2829.527</v>
      </c>
      <c r="AD60" s="17">
        <v>2734.915</v>
      </c>
      <c r="AE60" s="17">
        <v>2782.058</v>
      </c>
      <c r="AF60" s="17">
        <v>3126.3629999999998</v>
      </c>
    </row>
    <row r="61" spans="1:66" x14ac:dyDescent="0.2">
      <c r="A61" t="s">
        <v>94</v>
      </c>
      <c r="C61" s="17">
        <v>369445</v>
      </c>
      <c r="D61" s="17">
        <v>363830</v>
      </c>
      <c r="E61" s="17">
        <v>365659.8000000001</v>
      </c>
      <c r="F61" s="17">
        <v>363721.74999999994</v>
      </c>
      <c r="G61" s="17">
        <v>358632.87300000002</v>
      </c>
      <c r="H61" s="17">
        <v>339560.85399999999</v>
      </c>
      <c r="I61" s="17">
        <v>327497.70799999993</v>
      </c>
      <c r="J61" s="17">
        <v>328977.92600000004</v>
      </c>
      <c r="K61" s="17">
        <v>333811.00099999999</v>
      </c>
      <c r="L61" s="17">
        <v>332838</v>
      </c>
      <c r="M61" s="17">
        <v>331492</v>
      </c>
      <c r="N61" s="17">
        <v>329262</v>
      </c>
      <c r="O61" s="17">
        <v>343514</v>
      </c>
      <c r="P61" s="17">
        <v>336641</v>
      </c>
      <c r="Q61" s="17">
        <v>330405</v>
      </c>
      <c r="R61" s="17">
        <v>334622.51299999992</v>
      </c>
      <c r="S61" s="17">
        <v>328840.16699999996</v>
      </c>
      <c r="T61" s="17">
        <v>340744.60900000005</v>
      </c>
      <c r="U61" s="17">
        <v>337268.29400000005</v>
      </c>
      <c r="V61" s="17">
        <v>332731.74000000005</v>
      </c>
      <c r="W61" s="17">
        <v>340727.03200000006</v>
      </c>
      <c r="X61" s="17">
        <v>339888.67600000004</v>
      </c>
      <c r="Y61" s="17">
        <v>333839.38099999999</v>
      </c>
      <c r="Z61" s="17">
        <v>339216.92</v>
      </c>
      <c r="AA61" s="17">
        <v>333262.03900000005</v>
      </c>
      <c r="AB61" s="17">
        <v>332612.8139999999</v>
      </c>
      <c r="AC61" s="17">
        <v>339012.54000000015</v>
      </c>
      <c r="AD61" s="17">
        <v>319612.16899999999</v>
      </c>
      <c r="AE61" s="17">
        <v>305795.71100000007</v>
      </c>
      <c r="AF61" s="17">
        <v>311268.77400000003</v>
      </c>
      <c r="AG61" s="17"/>
      <c r="AH61" s="17"/>
    </row>
  </sheetData>
  <pageMargins left="0.7" right="0.7" top="0.75" bottom="0.75" header="0.3" footer="0.3"/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A09BF-CD3D-4A9A-B38B-1E71F9D7FDF3}">
  <sheetPr>
    <tabColor theme="9" tint="0.79998168889431442"/>
  </sheetPr>
  <dimension ref="B1:AD46"/>
  <sheetViews>
    <sheetView workbookViewId="0">
      <selection activeCell="B3" sqref="B3"/>
    </sheetView>
  </sheetViews>
  <sheetFormatPr baseColWidth="10" defaultRowHeight="12" x14ac:dyDescent="0.2"/>
  <cols>
    <col min="1" max="1" width="2.83203125" style="22" customWidth="1"/>
    <col min="2" max="2" width="17.5" style="21" customWidth="1"/>
    <col min="3" max="3" width="6.6640625" style="21" customWidth="1"/>
    <col min="4" max="29" width="7.33203125" style="21" customWidth="1"/>
    <col min="30" max="30" width="7.33203125" style="22" customWidth="1"/>
    <col min="31" max="16384" width="12" style="22"/>
  </cols>
  <sheetData>
    <row r="1" spans="2:30" ht="63" customHeight="1" x14ac:dyDescent="0.2"/>
    <row r="2" spans="2:30" ht="27" customHeight="1" x14ac:dyDescent="0.2">
      <c r="B2" s="34" t="str">
        <f>P_gj.snitt!C7</f>
        <v>Gjennomsnittlig melkeleveranse per leverandør i Trøndelag 1995 - 2022 i tusen liter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</row>
    <row r="3" spans="2:30" x14ac:dyDescent="0.2">
      <c r="B3" s="26" t="s">
        <v>156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</row>
    <row r="4" spans="2:30" ht="22.5" customHeight="1" x14ac:dyDescent="0.2">
      <c r="B4" s="35" t="str">
        <f>IF(P_gj.snitt!B13=0," ",P_gj.snitt!B13)</f>
        <v>Region</v>
      </c>
      <c r="C4" s="134">
        <f>P_gj.snitt!AL13</f>
        <v>1995</v>
      </c>
      <c r="D4" s="134">
        <f>P_gj.snitt!AM13</f>
        <v>1996</v>
      </c>
      <c r="E4" s="134">
        <f>P_gj.snitt!AN13</f>
        <v>1997</v>
      </c>
      <c r="F4" s="134">
        <f>P_gj.snitt!AO13</f>
        <v>1998</v>
      </c>
      <c r="G4" s="134">
        <f>P_gj.snitt!AP13</f>
        <v>1999</v>
      </c>
      <c r="H4" s="134">
        <f>P_gj.snitt!AQ13</f>
        <v>2000</v>
      </c>
      <c r="I4" s="134">
        <f>P_gj.snitt!AR13</f>
        <v>2001</v>
      </c>
      <c r="J4" s="134">
        <f>P_gj.snitt!AS13</f>
        <v>2002</v>
      </c>
      <c r="K4" s="134">
        <f>P_gj.snitt!AT13</f>
        <v>2003</v>
      </c>
      <c r="L4" s="134">
        <f>P_gj.snitt!AU13</f>
        <v>2004</v>
      </c>
      <c r="M4" s="134">
        <f>P_gj.snitt!AV13</f>
        <v>2005</v>
      </c>
      <c r="N4" s="134">
        <f>P_gj.snitt!AW13</f>
        <v>2006</v>
      </c>
      <c r="O4" s="134">
        <f>P_gj.snitt!AX13</f>
        <v>2007</v>
      </c>
      <c r="P4" s="134">
        <f>P_gj.snitt!AY13</f>
        <v>2008</v>
      </c>
      <c r="Q4" s="134">
        <f>P_gj.snitt!AZ13</f>
        <v>2009</v>
      </c>
      <c r="R4" s="134">
        <f>P_gj.snitt!BA13</f>
        <v>2010</v>
      </c>
      <c r="S4" s="134">
        <f>P_gj.snitt!BB13</f>
        <v>2011</v>
      </c>
      <c r="T4" s="134">
        <f>P_gj.snitt!BC13</f>
        <v>2012</v>
      </c>
      <c r="U4" s="134">
        <f>P_gj.snitt!BD13</f>
        <v>2013</v>
      </c>
      <c r="V4" s="134">
        <f>P_gj.snitt!BE13</f>
        <v>2014</v>
      </c>
      <c r="W4" s="134">
        <f>P_gj.snitt!BF13</f>
        <v>2015</v>
      </c>
      <c r="X4" s="134">
        <f>P_gj.snitt!BG13</f>
        <v>2016</v>
      </c>
      <c r="Y4" s="134">
        <f>P_gj.snitt!BH13</f>
        <v>2017</v>
      </c>
      <c r="Z4" s="134">
        <f>P_gj.snitt!BI13</f>
        <v>2018</v>
      </c>
      <c r="AA4" s="134">
        <f>P_gj.snitt!BJ13</f>
        <v>2019</v>
      </c>
      <c r="AB4" s="134">
        <f>P_gj.snitt!BK13</f>
        <v>2020</v>
      </c>
      <c r="AC4" s="134">
        <f>P_gj.snitt!BL13</f>
        <v>2021</v>
      </c>
      <c r="AD4" s="134">
        <f>P_gj.snitt!BM13</f>
        <v>2022</v>
      </c>
    </row>
    <row r="5" spans="2:30" ht="14.1" customHeight="1" x14ac:dyDescent="0.2">
      <c r="B5" s="28" t="str">
        <f>IF(P_gj.snitt!AK14=0," ",P_gj.snitt!AK14)</f>
        <v>Flatanger</v>
      </c>
      <c r="C5" s="60">
        <f>IF(P_gj.snitt!AL14=0," ",P_gj.snitt!AL14)</f>
        <v>64.59574468085107</v>
      </c>
      <c r="D5" s="60">
        <f>IF(P_gj.snitt!AM14=0," ",P_gj.snitt!AM14)</f>
        <v>64.869565217391298</v>
      </c>
      <c r="E5" s="60">
        <f>IF(P_gj.snitt!AN14=0," ",P_gj.snitt!AN14)</f>
        <v>65.139173913043479</v>
      </c>
      <c r="F5" s="60">
        <f>IF(P_gj.snitt!AO14=0," ",P_gj.snitt!AO14)</f>
        <v>67.796136363636364</v>
      </c>
      <c r="G5" s="60">
        <f>IF(P_gj.snitt!AP14=0," ",P_gj.snitt!AP14)</f>
        <v>66.46071111111111</v>
      </c>
      <c r="H5" s="60">
        <f>IF(P_gj.snitt!AQ14=0," ",P_gj.snitt!AQ14)</f>
        <v>67.791818181818186</v>
      </c>
      <c r="I5" s="60">
        <f>IF(P_gj.snitt!AR14=0," ",P_gj.snitt!AR14)</f>
        <v>71.225853658536593</v>
      </c>
      <c r="J5" s="60">
        <f>IF(P_gj.snitt!AS14=0," ",P_gj.snitt!AS14)</f>
        <v>73.437282051282054</v>
      </c>
      <c r="K5" s="60">
        <f>IF(P_gj.snitt!AT14=0," ",P_gj.snitt!AT14)</f>
        <v>72.641513513513516</v>
      </c>
      <c r="L5" s="60">
        <f>IF(P_gj.snitt!AU14=0," ",P_gj.snitt!AU14)</f>
        <v>74.51428571428572</v>
      </c>
      <c r="M5" s="60">
        <f>IF(P_gj.snitt!AV14=0," ",P_gj.snitt!AV14)</f>
        <v>79</v>
      </c>
      <c r="N5" s="60">
        <f>IF(P_gj.snitt!AW14=0," ",P_gj.snitt!AW14)</f>
        <v>92.461538461538467</v>
      </c>
      <c r="O5" s="60">
        <f>IF(P_gj.snitt!AX14=0," ",P_gj.snitt!AX14)</f>
        <v>98.090909090909093</v>
      </c>
      <c r="P5" s="60">
        <f>IF(P_gj.snitt!AY14=0," ",P_gj.snitt!AY14)</f>
        <v>102.31578947368421</v>
      </c>
      <c r="Q5" s="60">
        <f>IF(P_gj.snitt!AZ14=0," ",P_gj.snitt!AZ14)</f>
        <v>123.375</v>
      </c>
      <c r="R5" s="60">
        <f>IF(P_gj.snitt!BA14=0," ",P_gj.snitt!BA14)</f>
        <v>152.39871428571428</v>
      </c>
      <c r="S5" s="60">
        <f>IF(P_gj.snitt!BB14=0," ",P_gj.snitt!BB14)</f>
        <v>143.08386666666667</v>
      </c>
      <c r="T5" s="60">
        <f>IF(P_gj.snitt!BC14=0," ",P_gj.snitt!BC14)</f>
        <v>166.20935714285716</v>
      </c>
      <c r="U5" s="60">
        <f>IF(P_gj.snitt!BD14=0," ",P_gj.snitt!BD14)</f>
        <v>185.2895</v>
      </c>
      <c r="V5" s="60">
        <f>IF(P_gj.snitt!BE14=0," ",P_gj.snitt!BE14)</f>
        <v>205.99518181818183</v>
      </c>
      <c r="W5" s="60">
        <f>IF(P_gj.snitt!BF14=0," ",P_gj.snitt!BF14)</f>
        <v>193.72809090909092</v>
      </c>
      <c r="X5" s="60">
        <f>IF(P_gj.snitt!BG14=0," ",P_gj.snitt!BG14)</f>
        <v>217.251</v>
      </c>
      <c r="Y5" s="60">
        <f>IF(P_gj.snitt!BH14=0," ",P_gj.snitt!BH14)</f>
        <v>240.678</v>
      </c>
      <c r="Z5" s="60">
        <f>IF(P_gj.snitt!BI14=0," ",P_gj.snitt!BI14)</f>
        <v>239.58837500000001</v>
      </c>
      <c r="AA5" s="60">
        <f>IF(P_gj.snitt!BJ14=0," ",P_gj.snitt!BJ14)</f>
        <v>235.398</v>
      </c>
      <c r="AB5" s="60">
        <f>IF(P_gj.snitt!BK14=0," ",P_gj.snitt!BK14)</f>
        <v>239.40614285714287</v>
      </c>
      <c r="AC5" s="60">
        <f>IF(P_gj.snitt!BL14=0," ",P_gj.snitt!BL14)</f>
        <v>303.78000000000003</v>
      </c>
      <c r="AD5" s="60">
        <f>IF(P_gj.snitt!BM14=0," ",P_gj.snitt!BM14)</f>
        <v>242.55716666666669</v>
      </c>
    </row>
    <row r="6" spans="2:30" ht="14.1" customHeight="1" x14ac:dyDescent="0.2">
      <c r="B6" s="28" t="str">
        <f>IF(P_gj.snitt!AK15=0," ",P_gj.snitt!AK15)</f>
        <v>Frosta</v>
      </c>
      <c r="C6" s="60">
        <f>IF(P_gj.snitt!AL15=0," ",P_gj.snitt!AL15)</f>
        <v>58.696969696969695</v>
      </c>
      <c r="D6" s="60">
        <f>IF(P_gj.snitt!AM15=0," ",P_gj.snitt!AM15)</f>
        <v>60.53125</v>
      </c>
      <c r="E6" s="60">
        <f>IF(P_gj.snitt!AN15=0," ",P_gj.snitt!AN15)</f>
        <v>60.383499999999998</v>
      </c>
      <c r="F6" s="60">
        <f>IF(P_gj.snitt!AO15=0," ",P_gj.snitt!AO15)</f>
        <v>60.516624999999998</v>
      </c>
      <c r="G6" s="60">
        <f>IF(P_gj.snitt!AP15=0," ",P_gj.snitt!AP15)</f>
        <v>62.030068965517245</v>
      </c>
      <c r="H6" s="60">
        <f>IF(P_gj.snitt!AQ15=0," ",P_gj.snitt!AQ15)</f>
        <v>59.610428571428578</v>
      </c>
      <c r="I6" s="60">
        <f>IF(P_gj.snitt!AR15=0," ",P_gj.snitt!AR15)</f>
        <v>64.992919999999998</v>
      </c>
      <c r="J6" s="60">
        <f>IF(P_gj.snitt!AS15=0," ",P_gj.snitt!AS15)</f>
        <v>69.02739130434783</v>
      </c>
      <c r="K6" s="60">
        <f>IF(P_gj.snitt!AT15=0," ",P_gj.snitt!AT15)</f>
        <v>82.333210526315781</v>
      </c>
      <c r="L6" s="60">
        <f>IF(P_gj.snitt!AU15=0," ",P_gj.snitt!AU15)</f>
        <v>88.666666666666671</v>
      </c>
      <c r="M6" s="60">
        <f>IF(P_gj.snitt!AV15=0," ",P_gj.snitt!AV15)</f>
        <v>90.941176470588232</v>
      </c>
      <c r="N6" s="60">
        <f>IF(P_gj.snitt!AW15=0," ",P_gj.snitt!AW15)</f>
        <v>95.588235294117652</v>
      </c>
      <c r="O6" s="60">
        <f>IF(P_gj.snitt!AX15=0," ",P_gj.snitt!AX15)</f>
        <v>105.53333333333333</v>
      </c>
      <c r="P6" s="60">
        <f>IF(P_gj.snitt!AY15=0," ",P_gj.snitt!AY15)</f>
        <v>144</v>
      </c>
      <c r="Q6" s="60">
        <f>IF(P_gj.snitt!AZ15=0," ",P_gj.snitt!AZ15)</f>
        <v>145.80000000000001</v>
      </c>
      <c r="R6" s="60">
        <f>IF(P_gj.snitt!BA15=0," ",P_gj.snitt!BA15)</f>
        <v>157.85566666666668</v>
      </c>
      <c r="S6" s="60">
        <f>IF(P_gj.snitt!BB15=0," ",P_gj.snitt!BB15)</f>
        <v>162.07488888888889</v>
      </c>
      <c r="T6" s="60">
        <f>IF(P_gj.snitt!BC15=0," ",P_gj.snitt!BC15)</f>
        <v>163.68533333333332</v>
      </c>
      <c r="U6" s="60">
        <f>IF(P_gj.snitt!BD15=0," ",P_gj.snitt!BD15)</f>
        <v>151.88133333333334</v>
      </c>
      <c r="V6" s="60">
        <f>IF(P_gj.snitt!BE15=0," ",P_gj.snitt!BE15)</f>
        <v>153.99711111111111</v>
      </c>
      <c r="W6" s="60">
        <f>IF(P_gj.snitt!BF15=0," ",P_gj.snitt!BF15)</f>
        <v>151.7056</v>
      </c>
      <c r="X6" s="60">
        <f>IF(P_gj.snitt!BG15=0," ",P_gj.snitt!BG15)</f>
        <v>159.5436</v>
      </c>
      <c r="Y6" s="60">
        <f>IF(P_gj.snitt!BH15=0," ",P_gj.snitt!BH15)</f>
        <v>163.8783</v>
      </c>
      <c r="Z6" s="60">
        <f>IF(P_gj.snitt!BI15=0," ",P_gj.snitt!BI15)</f>
        <v>173.94412500000001</v>
      </c>
      <c r="AA6" s="60">
        <f>IF(P_gj.snitt!BJ15=0," ",P_gj.snitt!BJ15)</f>
        <v>157.2105</v>
      </c>
      <c r="AB6" s="60">
        <f>IF(P_gj.snitt!BK15=0," ",P_gj.snitt!BK15)</f>
        <v>176.42357142857142</v>
      </c>
      <c r="AC6" s="60">
        <f>IF(P_gj.snitt!BL15=0," ",P_gj.snitt!BL15)</f>
        <v>178.94685714285714</v>
      </c>
      <c r="AD6" s="60">
        <f>IF(P_gj.snitt!BM15=0," ",P_gj.snitt!BM15)</f>
        <v>189.70099999999999</v>
      </c>
    </row>
    <row r="7" spans="2:30" ht="14.1" customHeight="1" x14ac:dyDescent="0.2">
      <c r="B7" s="28" t="str">
        <f>IF(P_gj.snitt!AK16=0," ",P_gj.snitt!AK16)</f>
        <v>Frøya</v>
      </c>
      <c r="C7" s="60">
        <f>IF(P_gj.snitt!AL16=0," ",P_gj.snitt!AL16)</f>
        <v>55.5</v>
      </c>
      <c r="D7" s="60">
        <f>IF(P_gj.snitt!AM16=0," ",P_gj.snitt!AM16)</f>
        <v>51.25</v>
      </c>
      <c r="E7" s="60">
        <f>IF(P_gj.snitt!AN16=0," ",P_gj.snitt!AN16)</f>
        <v>50.009100000000004</v>
      </c>
      <c r="F7" s="60">
        <f>IF(P_gj.snitt!AO16=0," ",P_gj.snitt!AO16)</f>
        <v>54.843000000000004</v>
      </c>
      <c r="G7" s="60">
        <f>IF(P_gj.snitt!AP16=0," ",P_gj.snitt!AP16)</f>
        <v>59.856833333333334</v>
      </c>
      <c r="H7" s="60">
        <f>IF(P_gj.snitt!AQ16=0," ",P_gj.snitt!AQ16)</f>
        <v>58.721529411764706</v>
      </c>
      <c r="I7" s="60">
        <f>IF(P_gj.snitt!AR16=0," ",P_gj.snitt!AR16)</f>
        <v>67.760153846153841</v>
      </c>
      <c r="J7" s="60">
        <f>IF(P_gj.snitt!AS16=0," ",P_gj.snitt!AS16)</f>
        <v>72.410250000000005</v>
      </c>
      <c r="K7" s="60">
        <f>IF(P_gj.snitt!AT16=0," ",P_gj.snitt!AT16)</f>
        <v>77.040000000000006</v>
      </c>
      <c r="L7" s="60">
        <f>IF(P_gj.snitt!AU16=0," ",P_gj.snitt!AU16)</f>
        <v>78.7</v>
      </c>
      <c r="M7" s="60">
        <f>IF(P_gj.snitt!AV16=0," ",P_gj.snitt!AV16)</f>
        <v>83.2</v>
      </c>
      <c r="N7" s="60">
        <f>IF(P_gj.snitt!AW16=0," ",P_gj.snitt!AW16)</f>
        <v>91.444444444444443</v>
      </c>
      <c r="O7" s="60">
        <f>IF(P_gj.snitt!AX16=0," ",P_gj.snitt!AX16)</f>
        <v>80.875</v>
      </c>
      <c r="P7" s="60">
        <f>IF(P_gj.snitt!AY16=0," ",P_gj.snitt!AY16)</f>
        <v>94.8</v>
      </c>
      <c r="Q7" s="60">
        <f>IF(P_gj.snitt!AZ16=0," ",P_gj.snitt!AZ16)</f>
        <v>117.75</v>
      </c>
      <c r="R7" s="60">
        <f>IF(P_gj.snitt!BA16=0," ",P_gj.snitt!BA16)</f>
        <v>116.66025</v>
      </c>
      <c r="S7" s="60">
        <f>IF(P_gj.snitt!BB16=0," ",P_gj.snitt!BB16)</f>
        <v>116.425</v>
      </c>
      <c r="T7" s="60">
        <f>IF(P_gj.snitt!BC16=0," ",P_gj.snitt!BC16)</f>
        <v>139.089</v>
      </c>
      <c r="U7" s="60">
        <f>IF(P_gj.snitt!BD16=0," ",P_gj.snitt!BD16)</f>
        <v>171.68566666666666</v>
      </c>
      <c r="V7" s="60">
        <f>IF(P_gj.snitt!BE16=0," ",P_gj.snitt!BE16)</f>
        <v>172.71433333333334</v>
      </c>
      <c r="W7" s="60">
        <f>IF(P_gj.snitt!BF16=0," ",P_gj.snitt!BF16)</f>
        <v>153.75899999999999</v>
      </c>
      <c r="X7" s="60">
        <f>IF(P_gj.snitt!BG16=0," ",P_gj.snitt!BG16)</f>
        <v>169.55033333333333</v>
      </c>
      <c r="Y7" s="60">
        <f>IF(P_gj.snitt!BH16=0," ",P_gj.snitt!BH16)</f>
        <v>172.25466666666668</v>
      </c>
      <c r="Z7" s="60">
        <f>IF(P_gj.snitt!BI16=0," ",P_gj.snitt!BI16)</f>
        <v>174.798</v>
      </c>
      <c r="AA7" s="60">
        <f>IF(P_gj.snitt!BJ16=0," ",P_gj.snitt!BJ16)</f>
        <v>175.298</v>
      </c>
      <c r="AB7" s="60">
        <f>IF(P_gj.snitt!BK16=0," ",P_gj.snitt!BK16)</f>
        <v>178.393</v>
      </c>
      <c r="AC7" s="60">
        <f>IF(P_gj.snitt!BL16=0," ",P_gj.snitt!BL16)</f>
        <v>200.42766666666668</v>
      </c>
      <c r="AD7" s="60">
        <f>IF(P_gj.snitt!BM16=0," ",P_gj.snitt!BM16)</f>
        <v>166.68766666666667</v>
      </c>
    </row>
    <row r="8" spans="2:30" ht="14.1" customHeight="1" x14ac:dyDescent="0.2">
      <c r="B8" s="28" t="str">
        <f>IF(P_gj.snitt!AK17=0," ",P_gj.snitt!AK17)</f>
        <v>Grong</v>
      </c>
      <c r="C8" s="60">
        <f>IF(P_gj.snitt!AL17=0," ",P_gj.snitt!AL17)</f>
        <v>82.698113207547166</v>
      </c>
      <c r="D8" s="60">
        <f>IF(P_gj.snitt!AM17=0," ",P_gj.snitt!AM17)</f>
        <v>81.075471698113205</v>
      </c>
      <c r="E8" s="60">
        <f>IF(P_gj.snitt!AN17=0," ",P_gj.snitt!AN17)</f>
        <v>82.447962264150945</v>
      </c>
      <c r="F8" s="60">
        <f>IF(P_gj.snitt!AO17=0," ",P_gj.snitt!AO17)</f>
        <v>82.816264150943397</v>
      </c>
      <c r="G8" s="60">
        <f>IF(P_gj.snitt!AP17=0," ",P_gj.snitt!AP17)</f>
        <v>84.788615384615383</v>
      </c>
      <c r="H8" s="60">
        <f>IF(P_gj.snitt!AQ17=0," ",P_gj.snitt!AQ17)</f>
        <v>81.221686274509793</v>
      </c>
      <c r="I8" s="60">
        <f>IF(P_gj.snitt!AR17=0," ",P_gj.snitt!AR17)</f>
        <v>87.011234042553184</v>
      </c>
      <c r="J8" s="60">
        <f>IF(P_gj.snitt!AS17=0," ",P_gj.snitt!AS17)</f>
        <v>93.694978260869561</v>
      </c>
      <c r="K8" s="60">
        <f>IF(P_gj.snitt!AT17=0," ",P_gj.snitt!AT17)</f>
        <v>95.448978723404252</v>
      </c>
      <c r="L8" s="60">
        <f>IF(P_gj.snitt!AU17=0," ",P_gj.snitt!AU17)</f>
        <v>99.325581395348834</v>
      </c>
      <c r="M8" s="60">
        <f>IF(P_gj.snitt!AV17=0," ",P_gj.snitt!AV17)</f>
        <v>114.70270270270271</v>
      </c>
      <c r="N8" s="60">
        <f>IF(P_gj.snitt!AW17=0," ",P_gj.snitt!AW17)</f>
        <v>123.45454545454545</v>
      </c>
      <c r="O8" s="60">
        <f>IF(P_gj.snitt!AX17=0," ",P_gj.snitt!AX17)</f>
        <v>134.33333333333334</v>
      </c>
      <c r="P8" s="60">
        <f>IF(P_gj.snitt!AY17=0," ",P_gj.snitt!AY17)</f>
        <v>132.78787878787878</v>
      </c>
      <c r="Q8" s="60">
        <f>IF(P_gj.snitt!AZ17=0," ",P_gj.snitt!AZ17)</f>
        <v>141.54838709677421</v>
      </c>
      <c r="R8" s="60">
        <f>IF(P_gj.snitt!BA17=0," ",P_gj.snitt!BA17)</f>
        <v>156.29565517241377</v>
      </c>
      <c r="S8" s="60">
        <f>IF(P_gj.snitt!BB17=0," ",P_gj.snitt!BB17)</f>
        <v>148.72800000000001</v>
      </c>
      <c r="T8" s="60">
        <f>IF(P_gj.snitt!BC17=0," ",P_gj.snitt!BC17)</f>
        <v>197.56973076923077</v>
      </c>
      <c r="U8" s="60">
        <f>IF(P_gj.snitt!BD17=0," ",P_gj.snitt!BD17)</f>
        <v>233.75186956521739</v>
      </c>
      <c r="V8" s="60">
        <f>IF(P_gj.snitt!BE17=0," ",P_gj.snitt!BE17)</f>
        <v>254.57250000000002</v>
      </c>
      <c r="W8" s="60">
        <f>IF(P_gj.snitt!BF17=0," ",P_gj.snitt!BF17)</f>
        <v>290.07125000000002</v>
      </c>
      <c r="X8" s="60">
        <f>IF(P_gj.snitt!BG17=0," ",P_gj.snitt!BG17)</f>
        <v>308.04233333333332</v>
      </c>
      <c r="Y8" s="60">
        <f>IF(P_gj.snitt!BH17=0," ",P_gj.snitt!BH17)</f>
        <v>326.90017647058824</v>
      </c>
      <c r="Z8" s="60">
        <f>IF(P_gj.snitt!BI17=0," ",P_gj.snitt!BI17)</f>
        <v>339.92035294117647</v>
      </c>
      <c r="AA8" s="60">
        <f>IF(P_gj.snitt!BJ17=0," ",P_gj.snitt!BJ17)</f>
        <v>343.46517647058823</v>
      </c>
      <c r="AB8" s="60">
        <f>IF(P_gj.snitt!BK17=0," ",P_gj.snitt!BK17)</f>
        <v>349.98700000000002</v>
      </c>
      <c r="AC8" s="60">
        <f>IF(P_gj.snitt!BL17=0," ",P_gj.snitt!BL17)</f>
        <v>367.67423529411769</v>
      </c>
      <c r="AD8" s="60">
        <f>IF(P_gj.snitt!BM17=0," ",P_gj.snitt!BM17)</f>
        <v>343.11076470588233</v>
      </c>
    </row>
    <row r="9" spans="2:30" ht="14.1" customHeight="1" x14ac:dyDescent="0.2">
      <c r="B9" s="28" t="str">
        <f>IF(P_gj.snitt!AK18=0," ",P_gj.snitt!AK18)</f>
        <v>Heim</v>
      </c>
      <c r="C9" s="60">
        <f>IF(P_gj.snitt!AL18=0," ",P_gj.snitt!AL18)</f>
        <v>60.659340659340657</v>
      </c>
      <c r="D9" s="60">
        <f>IF(P_gj.snitt!AM18=0," ",P_gj.snitt!AM18)</f>
        <v>59.622950819672134</v>
      </c>
      <c r="E9" s="60">
        <f>IF(P_gj.snitt!AN18=0," ",P_gj.snitt!AN18)</f>
        <v>60.653366666666663</v>
      </c>
      <c r="F9" s="60">
        <f>IF(P_gj.snitt!AO18=0," ",P_gj.snitt!AO18)</f>
        <v>63.597105263157893</v>
      </c>
      <c r="G9" s="60">
        <f>IF(P_gj.snitt!AP18=0," ",P_gj.snitt!AP18)</f>
        <v>65.678532934131738</v>
      </c>
      <c r="H9" s="60">
        <f>IF(P_gj.snitt!AQ18=0," ",P_gj.snitt!AQ18)</f>
        <v>63.807689440993791</v>
      </c>
      <c r="I9" s="60">
        <f>IF(P_gj.snitt!AR18=0," ",P_gj.snitt!AR18)</f>
        <v>68.65135664335665</v>
      </c>
      <c r="J9" s="60">
        <f>IF(P_gj.snitt!AS18=0," ",P_gj.snitt!AS18)</f>
        <v>70.572422222222229</v>
      </c>
      <c r="K9" s="60">
        <f>IF(P_gj.snitt!AT18=0," ",P_gj.snitt!AT18)</f>
        <v>75.699944881889763</v>
      </c>
      <c r="L9" s="60">
        <f>IF(P_gj.snitt!AU18=0," ",P_gj.snitt!AU18)</f>
        <v>79.652542372881356</v>
      </c>
      <c r="M9" s="60">
        <f>IF(P_gj.snitt!AV18=0," ",P_gj.snitt!AV18)</f>
        <v>84.321428571428569</v>
      </c>
      <c r="N9" s="60">
        <f>IF(P_gj.snitt!AW18=0," ",P_gj.snitt!AW18)</f>
        <v>97.278350515463913</v>
      </c>
      <c r="O9" s="60">
        <f>IF(P_gj.snitt!AX18=0," ",P_gj.snitt!AX18)</f>
        <v>107.53846153846153</v>
      </c>
      <c r="P9" s="60">
        <f>IF(P_gj.snitt!AY18=0," ",P_gj.snitt!AY18)</f>
        <v>119</v>
      </c>
      <c r="Q9" s="60">
        <f>IF(P_gj.snitt!AZ18=0," ",P_gj.snitt!AZ18)</f>
        <v>127.69333333333333</v>
      </c>
      <c r="R9" s="60">
        <f>IF(P_gj.snitt!BA18=0," ",P_gj.snitt!BA18)</f>
        <v>139.48082857142856</v>
      </c>
      <c r="S9" s="60">
        <f>IF(P_gj.snitt!BB18=0," ",P_gj.snitt!BB18)</f>
        <v>132.16816901408453</v>
      </c>
      <c r="T9" s="60">
        <f>IF(P_gj.snitt!BC18=0," ",P_gj.snitt!BC18)</f>
        <v>157.89681666666669</v>
      </c>
      <c r="U9" s="60">
        <f>IF(P_gj.snitt!BD18=0," ",P_gj.snitt!BD18)</f>
        <v>178.73270370370372</v>
      </c>
      <c r="V9" s="60">
        <f>IF(P_gj.snitt!BE18=0," ",P_gj.snitt!BE18)</f>
        <v>189.86813461538461</v>
      </c>
      <c r="W9" s="60">
        <f>IF(P_gj.snitt!BF18=0," ",P_gj.snitt!BF18)</f>
        <v>206.13254000000001</v>
      </c>
      <c r="X9" s="60">
        <f>IF(P_gj.snitt!BG18=0," ",P_gj.snitt!BG18)</f>
        <v>235.2386956521739</v>
      </c>
      <c r="Y9" s="60">
        <f>IF(P_gj.snitt!BH18=0," ",P_gj.snitt!BH18)</f>
        <v>231.78834782608695</v>
      </c>
      <c r="Z9" s="60">
        <f>IF(P_gj.snitt!BI18=0," ",P_gj.snitt!BI18)</f>
        <v>249.51504545454546</v>
      </c>
      <c r="AA9" s="60">
        <f>IF(P_gj.snitt!BJ18=0," ",P_gj.snitt!BJ18)</f>
        <v>226.87026086956521</v>
      </c>
      <c r="AB9" s="60">
        <f>IF(P_gj.snitt!BK18=0," ",P_gj.snitt!BK18)</f>
        <v>231.13802083333334</v>
      </c>
      <c r="AC9" s="60">
        <f>IF(P_gj.snitt!BL18=0," ",P_gj.snitt!BL18)</f>
        <v>239.99091489361703</v>
      </c>
      <c r="AD9" s="60">
        <f>IF(P_gj.snitt!BM18=0," ",P_gj.snitt!BM18)</f>
        <v>227.76412244897958</v>
      </c>
    </row>
    <row r="10" spans="2:30" ht="14.1" customHeight="1" x14ac:dyDescent="0.2">
      <c r="B10" s="28" t="str">
        <f>IF(P_gj.snitt!AK19=0," ",P_gj.snitt!AK19)</f>
        <v>Hitra</v>
      </c>
      <c r="C10" s="60">
        <f>IF(P_gj.snitt!AL19=0," ",P_gj.snitt!AL19)</f>
        <v>59.785714285714285</v>
      </c>
      <c r="D10" s="60">
        <f>IF(P_gj.snitt!AM19=0," ",P_gj.snitt!AM19)</f>
        <v>58.901408450704224</v>
      </c>
      <c r="E10" s="60">
        <f>IF(P_gj.snitt!AN19=0," ",P_gj.snitt!AN19)</f>
        <v>57.446157142857146</v>
      </c>
      <c r="F10" s="60">
        <f>IF(P_gj.snitt!AO19=0," ",P_gj.snitt!AO19)</f>
        <v>61.372923076923072</v>
      </c>
      <c r="G10" s="60">
        <f>IF(P_gj.snitt!AP19=0," ",P_gj.snitt!AP19)</f>
        <v>62.979080645161289</v>
      </c>
      <c r="H10" s="60">
        <f>IF(P_gj.snitt!AQ19=0," ",P_gj.snitt!AQ19)</f>
        <v>63.075052631578941</v>
      </c>
      <c r="I10" s="60">
        <f>IF(P_gj.snitt!AR19=0," ",P_gj.snitt!AR19)</f>
        <v>63.601921568627446</v>
      </c>
      <c r="J10" s="60">
        <f>IF(P_gj.snitt!AS19=0," ",P_gj.snitt!AS19)</f>
        <v>64.895958333333326</v>
      </c>
      <c r="K10" s="60">
        <f>IF(P_gj.snitt!AT19=0," ",P_gj.snitt!AT19)</f>
        <v>71.185204545454539</v>
      </c>
      <c r="L10" s="60">
        <f>IF(P_gj.snitt!AU19=0," ",P_gj.snitt!AU19)</f>
        <v>76.25</v>
      </c>
      <c r="M10" s="60">
        <f>IF(P_gj.snitt!AV19=0," ",P_gj.snitt!AV19)</f>
        <v>78</v>
      </c>
      <c r="N10" s="60">
        <f>IF(P_gj.snitt!AW19=0," ",P_gj.snitt!AW19)</f>
        <v>85.885714285714286</v>
      </c>
      <c r="O10" s="60">
        <f>IF(P_gj.snitt!AX19=0," ",P_gj.snitt!AX19)</f>
        <v>92.290322580645167</v>
      </c>
      <c r="P10" s="60">
        <f>IF(P_gj.snitt!AY19=0," ",P_gj.snitt!AY19)</f>
        <v>89.433333333333337</v>
      </c>
      <c r="Q10" s="60">
        <f>IF(P_gj.snitt!AZ19=0," ",P_gj.snitt!AZ19)</f>
        <v>93.8</v>
      </c>
      <c r="R10" s="60">
        <f>IF(P_gj.snitt!BA19=0," ",P_gj.snitt!BA19)</f>
        <v>93.785041666666658</v>
      </c>
      <c r="S10" s="60">
        <f>IF(P_gj.snitt!BB19=0," ",P_gj.snitt!BB19)</f>
        <v>102.40857142857142</v>
      </c>
      <c r="T10" s="60">
        <f>IF(P_gj.snitt!BC19=0," ",P_gj.snitt!BC19)</f>
        <v>98.36176190476192</v>
      </c>
      <c r="U10" s="60">
        <f>IF(P_gj.snitt!BD19=0," ",P_gj.snitt!BD19)</f>
        <v>102.46494444444444</v>
      </c>
      <c r="V10" s="60">
        <f>IF(P_gj.snitt!BE19=0," ",P_gj.snitt!BE19)</f>
        <v>104.2636875</v>
      </c>
      <c r="W10" s="60">
        <f>IF(P_gj.snitt!BF19=0," ",P_gj.snitt!BF19)</f>
        <v>118.77464285714287</v>
      </c>
      <c r="X10" s="60">
        <f>IF(P_gj.snitt!BG19=0," ",P_gj.snitt!BG19)</f>
        <v>104.6168</v>
      </c>
      <c r="Y10" s="60">
        <f>IF(P_gj.snitt!BH19=0," ",P_gj.snitt!BH19)</f>
        <v>111.08423076923077</v>
      </c>
      <c r="Z10" s="60">
        <f>IF(P_gj.snitt!BI19=0," ",P_gj.snitt!BI19)</f>
        <v>131.69363636363639</v>
      </c>
      <c r="AA10" s="60">
        <f>IF(P_gj.snitt!BJ19=0," ",P_gj.snitt!BJ19)</f>
        <v>114.86491666666666</v>
      </c>
      <c r="AB10" s="60">
        <f>IF(P_gj.snitt!BK19=0," ",P_gj.snitt!BK19)</f>
        <v>158.75956249999999</v>
      </c>
      <c r="AC10" s="60">
        <f>IF(P_gj.snitt!BL19=0," ",P_gj.snitt!BL19)</f>
        <v>179.61426666666665</v>
      </c>
      <c r="AD10" s="60">
        <f>IF(P_gj.snitt!BM19=0," ",P_gj.snitt!BM19)</f>
        <v>176.48035714285714</v>
      </c>
    </row>
    <row r="11" spans="2:30" ht="14.1" customHeight="1" x14ac:dyDescent="0.2">
      <c r="B11" s="28" t="str">
        <f>IF(P_gj.snitt!AK20=0," ",P_gj.snitt!AK20)</f>
        <v>Holtålen</v>
      </c>
      <c r="C11" s="60">
        <f>IF(P_gj.snitt!AL20=0," ",P_gj.snitt!AL20)</f>
        <v>50.051282051282051</v>
      </c>
      <c r="D11" s="60">
        <f>IF(P_gj.snitt!AM20=0," ",P_gj.snitt!AM20)</f>
        <v>50.173333333333332</v>
      </c>
      <c r="E11" s="60">
        <f>IF(P_gj.snitt!AN20=0," ",P_gj.snitt!AN20)</f>
        <v>49.755111111111113</v>
      </c>
      <c r="F11" s="60">
        <f>IF(P_gj.snitt!AO20=0," ",P_gj.snitt!AO20)</f>
        <v>51.953348484848483</v>
      </c>
      <c r="G11" s="60">
        <f>IF(P_gj.snitt!AP20=0," ",P_gj.snitt!AP20)</f>
        <v>59.193125000000002</v>
      </c>
      <c r="H11" s="60">
        <f>IF(P_gj.snitt!AQ20=0," ",P_gj.snitt!AQ20)</f>
        <v>53.92566037735849</v>
      </c>
      <c r="I11" s="60">
        <f>IF(P_gj.snitt!AR20=0," ",P_gj.snitt!AR20)</f>
        <v>68.147897435897434</v>
      </c>
      <c r="J11" s="60">
        <f>IF(P_gj.snitt!AS20=0," ",P_gj.snitt!AS20)</f>
        <v>69.871054054054042</v>
      </c>
      <c r="K11" s="60">
        <f>IF(P_gj.snitt!AT20=0," ",P_gj.snitt!AT20)</f>
        <v>74.61181818181818</v>
      </c>
      <c r="L11" s="60">
        <f>IF(P_gj.snitt!AU20=0," ",P_gj.snitt!AU20)</f>
        <v>78.0625</v>
      </c>
      <c r="M11" s="60">
        <f>IF(P_gj.snitt!AV20=0," ",P_gj.snitt!AV20)</f>
        <v>80.967741935483872</v>
      </c>
      <c r="N11" s="60">
        <f>IF(P_gj.snitt!AW20=0," ",P_gj.snitt!AW20)</f>
        <v>85.290322580645167</v>
      </c>
      <c r="O11" s="60">
        <f>IF(P_gj.snitt!AX20=0," ",P_gj.snitt!AX20)</f>
        <v>91.206896551724142</v>
      </c>
      <c r="P11" s="60">
        <f>IF(P_gj.snitt!AY20=0," ",P_gj.snitt!AY20)</f>
        <v>89.862068965517238</v>
      </c>
      <c r="Q11" s="60">
        <f>IF(P_gj.snitt!AZ20=0," ",P_gj.snitt!AZ20)</f>
        <v>93.07692307692308</v>
      </c>
      <c r="R11" s="60">
        <f>IF(P_gj.snitt!BA20=0," ",P_gj.snitt!BA20)</f>
        <v>99.439874999999986</v>
      </c>
      <c r="S11" s="60">
        <f>IF(P_gj.snitt!BB20=0," ",P_gj.snitt!BB20)</f>
        <v>103.11569565217391</v>
      </c>
      <c r="T11" s="60">
        <f>IF(P_gj.snitt!BC20=0," ",P_gj.snitt!BC20)</f>
        <v>97.445208333333326</v>
      </c>
      <c r="U11" s="60">
        <f>IF(P_gj.snitt!BD20=0," ",P_gj.snitt!BD20)</f>
        <v>107.41409523809523</v>
      </c>
      <c r="V11" s="60">
        <f>IF(P_gj.snitt!BE20=0," ",P_gj.snitt!BE20)</f>
        <v>110.30140909090909</v>
      </c>
      <c r="W11" s="60">
        <f>IF(P_gj.snitt!BF20=0," ",P_gj.snitt!BF20)</f>
        <v>113.82561904761906</v>
      </c>
      <c r="X11" s="60">
        <f>IF(P_gj.snitt!BG20=0," ",P_gj.snitt!BG20)</f>
        <v>113.58</v>
      </c>
      <c r="Y11" s="60">
        <f>IF(P_gj.snitt!BH20=0," ",P_gj.snitt!BH20)</f>
        <v>108.88761904761904</v>
      </c>
      <c r="Z11" s="60">
        <f>IF(P_gj.snitt!BI20=0," ",P_gj.snitt!BI20)</f>
        <v>113.8824</v>
      </c>
      <c r="AA11" s="60">
        <f>IF(P_gj.snitt!BJ20=0," ",P_gj.snitt!BJ20)</f>
        <v>115.84438888888889</v>
      </c>
      <c r="AB11" s="60">
        <f>IF(P_gj.snitt!BK20=0," ",P_gj.snitt!BK20)</f>
        <v>114.28005882352942</v>
      </c>
      <c r="AC11" s="60">
        <f>IF(P_gj.snitt!BL20=0," ",P_gj.snitt!BL20)</f>
        <v>110.3531111111111</v>
      </c>
      <c r="AD11" s="60">
        <f>IF(P_gj.snitt!BM20=0," ",P_gj.snitt!BM20)</f>
        <v>122.54925</v>
      </c>
    </row>
    <row r="12" spans="2:30" ht="14.1" customHeight="1" x14ac:dyDescent="0.2">
      <c r="B12" s="28" t="str">
        <f>IF(P_gj.snitt!AK21=0," ",P_gj.snitt!AK21)</f>
        <v>Høylandet</v>
      </c>
      <c r="C12" s="60">
        <f>IF(P_gj.snitt!AL21=0," ",P_gj.snitt!AL21)</f>
        <v>79.958904109589042</v>
      </c>
      <c r="D12" s="60">
        <f>IF(P_gj.snitt!AM21=0," ",P_gj.snitt!AM21)</f>
        <v>76.972602739726028</v>
      </c>
      <c r="E12" s="60">
        <f>IF(P_gj.snitt!AN21=0," ",P_gj.snitt!AN21)</f>
        <v>78.918945205479446</v>
      </c>
      <c r="F12" s="60">
        <f>IF(P_gj.snitt!AO21=0," ",P_gj.snitt!AO21)</f>
        <v>79.378513888888889</v>
      </c>
      <c r="G12" s="60">
        <f>IF(P_gj.snitt!AP21=0," ",P_gj.snitt!AP21)</f>
        <v>81.626376811594213</v>
      </c>
      <c r="H12" s="60">
        <f>IF(P_gj.snitt!AQ21=0," ",P_gj.snitt!AQ21)</f>
        <v>83.925132352941176</v>
      </c>
      <c r="I12" s="60">
        <f>IF(P_gj.snitt!AR21=0," ",P_gj.snitt!AR21)</f>
        <v>85.237328125000005</v>
      </c>
      <c r="J12" s="60">
        <f>IF(P_gj.snitt!AS21=0," ",P_gj.snitt!AS21)</f>
        <v>88.278033333333326</v>
      </c>
      <c r="K12" s="60">
        <f>IF(P_gj.snitt!AT21=0," ",P_gj.snitt!AT21)</f>
        <v>94.663499999999999</v>
      </c>
      <c r="L12" s="60">
        <f>IF(P_gj.snitt!AU21=0," ",P_gj.snitt!AU21)</f>
        <v>99.327272727272728</v>
      </c>
      <c r="M12" s="60">
        <f>IF(P_gj.snitt!AV21=0," ",P_gj.snitt!AV21)</f>
        <v>105.88461538461539</v>
      </c>
      <c r="N12" s="60">
        <f>IF(P_gj.snitt!AW21=0," ",P_gj.snitt!AW21)</f>
        <v>109.49019607843137</v>
      </c>
      <c r="O12" s="60">
        <f>IF(P_gj.snitt!AX21=0," ",P_gj.snitt!AX21)</f>
        <v>123.1063829787234</v>
      </c>
      <c r="P12" s="60">
        <f>IF(P_gj.snitt!AY21=0," ",P_gj.snitt!AY21)</f>
        <v>129.15909090909091</v>
      </c>
      <c r="Q12" s="60">
        <f>IF(P_gj.snitt!AZ21=0," ",P_gj.snitt!AZ21)</f>
        <v>130.67441860465115</v>
      </c>
      <c r="R12" s="60">
        <f>IF(P_gj.snitt!BA21=0," ",P_gj.snitt!BA21)</f>
        <v>142.48112195121951</v>
      </c>
      <c r="S12" s="60">
        <f>IF(P_gj.snitt!BB21=0," ",P_gj.snitt!BB21)</f>
        <v>144.48089999999999</v>
      </c>
      <c r="T12" s="60">
        <f>IF(P_gj.snitt!BC21=0," ",P_gj.snitt!BC21)</f>
        <v>144.74975000000001</v>
      </c>
      <c r="U12" s="60">
        <f>IF(P_gj.snitt!BD21=0," ",P_gj.snitt!BD21)</f>
        <v>147.93594736842104</v>
      </c>
      <c r="V12" s="60">
        <f>IF(P_gj.snitt!BE21=0," ",P_gj.snitt!BE21)</f>
        <v>155.66411111111111</v>
      </c>
      <c r="W12" s="60">
        <f>IF(P_gj.snitt!BF21=0," ",P_gj.snitt!BF21)</f>
        <v>175.41796875</v>
      </c>
      <c r="X12" s="60">
        <f>IF(P_gj.snitt!BG21=0," ",P_gj.snitt!BG21)</f>
        <v>164.63647058823531</v>
      </c>
      <c r="Y12" s="60">
        <f>IF(P_gj.snitt!BH21=0," ",P_gj.snitt!BH21)</f>
        <v>159.68651515151515</v>
      </c>
      <c r="Z12" s="60">
        <f>IF(P_gj.snitt!BI21=0," ",P_gj.snitt!BI21)</f>
        <v>168.805125</v>
      </c>
      <c r="AA12" s="60">
        <f>IF(P_gj.snitt!BJ21=0," ",P_gj.snitt!BJ21)</f>
        <v>180.41466666666665</v>
      </c>
      <c r="AB12" s="60">
        <f>IF(P_gj.snitt!BK21=0," ",P_gj.snitt!BK21)</f>
        <v>196.79639285714285</v>
      </c>
      <c r="AC12" s="60">
        <f>IF(P_gj.snitt!BL21=0," ",P_gj.snitt!BL21)</f>
        <v>230.15741666666668</v>
      </c>
      <c r="AD12" s="60">
        <f>IF(P_gj.snitt!BM21=0," ",P_gj.snitt!BM21)</f>
        <v>235.82313636363639</v>
      </c>
    </row>
    <row r="13" spans="2:30" ht="14.1" customHeight="1" x14ac:dyDescent="0.2">
      <c r="B13" s="28" t="str">
        <f>IF(P_gj.snitt!AK22=0," ",P_gj.snitt!AK22)</f>
        <v>Inderøy</v>
      </c>
      <c r="C13" s="60">
        <f>IF(P_gj.snitt!AL22=0," ",P_gj.snitt!AL22)</f>
        <v>77.910958904109592</v>
      </c>
      <c r="D13" s="60">
        <f>IF(P_gj.snitt!AM22=0," ",P_gj.snitt!AM22)</f>
        <v>76.870748299319729</v>
      </c>
      <c r="E13" s="60">
        <f>IF(P_gj.snitt!AN22=0," ",P_gj.snitt!AN22)</f>
        <v>77.779557823129267</v>
      </c>
      <c r="F13" s="60">
        <f>IF(P_gj.snitt!AO22=0," ",P_gj.snitt!AO22)</f>
        <v>78.844854166666664</v>
      </c>
      <c r="G13" s="60">
        <f>IF(P_gj.snitt!AP22=0," ",P_gj.snitt!AP22)</f>
        <v>80.323007246376804</v>
      </c>
      <c r="H13" s="60">
        <f>IF(P_gj.snitt!AQ22=0," ",P_gj.snitt!AQ22)</f>
        <v>81.363038167938925</v>
      </c>
      <c r="I13" s="60">
        <f>IF(P_gj.snitt!AR22=0," ",P_gj.snitt!AR22)</f>
        <v>85.106845528455281</v>
      </c>
      <c r="J13" s="60">
        <f>IF(P_gj.snitt!AS22=0," ",P_gj.snitt!AS22)</f>
        <v>90.093191304347826</v>
      </c>
      <c r="K13" s="60">
        <f>IF(P_gj.snitt!AT22=0," ",P_gj.snitt!AT22)</f>
        <v>94.89855045871559</v>
      </c>
      <c r="L13" s="60">
        <f>IF(P_gj.snitt!AU22=0," ",P_gj.snitt!AU22)</f>
        <v>96.398148148148152</v>
      </c>
      <c r="M13" s="60">
        <f>IF(P_gj.snitt!AV22=0," ",P_gj.snitt!AV22)</f>
        <v>100.57281553398059</v>
      </c>
      <c r="N13" s="60">
        <f>IF(P_gj.snitt!AW22=0," ",P_gj.snitt!AW22)</f>
        <v>105.38775510204081</v>
      </c>
      <c r="O13" s="60">
        <f>IF(P_gj.snitt!AX22=0," ",P_gj.snitt!AX22)</f>
        <v>119.60869565217391</v>
      </c>
      <c r="P13" s="60">
        <f>IF(P_gj.snitt!AY22=0," ",P_gj.snitt!AY22)</f>
        <v>123.8</v>
      </c>
      <c r="Q13" s="60">
        <f>IF(P_gj.snitt!AZ22=0," ",P_gj.snitt!AZ22)</f>
        <v>132.2439024390244</v>
      </c>
      <c r="R13" s="60">
        <f>IF(P_gj.snitt!BA22=0," ",P_gj.snitt!BA22)</f>
        <v>144.74664473684209</v>
      </c>
      <c r="S13" s="60">
        <f>IF(P_gj.snitt!BB22=0," ",P_gj.snitt!BB22)</f>
        <v>145.47899999999998</v>
      </c>
      <c r="T13" s="60">
        <f>IF(P_gj.snitt!BC22=0," ",P_gj.snitt!BC22)</f>
        <v>155.47889189189189</v>
      </c>
      <c r="U13" s="60">
        <f>IF(P_gj.snitt!BD22=0," ",P_gj.snitt!BD22)</f>
        <v>161.54207142857143</v>
      </c>
      <c r="V13" s="60">
        <f>IF(P_gj.snitt!BE22=0," ",P_gj.snitt!BE22)</f>
        <v>168.4996153846154</v>
      </c>
      <c r="W13" s="60">
        <f>IF(P_gj.snitt!BF22=0," ",P_gj.snitt!BF22)</f>
        <v>193.99056666666667</v>
      </c>
      <c r="X13" s="60">
        <f>IF(P_gj.snitt!BG22=0," ",P_gj.snitt!BG22)</f>
        <v>198.41844827586209</v>
      </c>
      <c r="Y13" s="60">
        <f>IF(P_gj.snitt!BH22=0," ",P_gj.snitt!BH22)</f>
        <v>193.41445762711862</v>
      </c>
      <c r="Z13" s="60">
        <f>IF(P_gj.snitt!BI22=0," ",P_gj.snitt!BI22)</f>
        <v>206.22158181818182</v>
      </c>
      <c r="AA13" s="60">
        <f>IF(P_gj.snitt!BJ22=0," ",P_gj.snitt!BJ22)</f>
        <v>210.56990740740741</v>
      </c>
      <c r="AB13" s="60">
        <f>IF(P_gj.snitt!BK22=0," ",P_gj.snitt!BK22)</f>
        <v>221.01398</v>
      </c>
      <c r="AC13" s="60">
        <f>IF(P_gj.snitt!BL22=0," ",P_gj.snitt!BL22)</f>
        <v>248.78314583333335</v>
      </c>
      <c r="AD13" s="60">
        <f>IF(P_gj.snitt!BM22=0," ",P_gj.snitt!BM22)</f>
        <v>240.18264583333334</v>
      </c>
    </row>
    <row r="14" spans="2:30" ht="14.1" customHeight="1" x14ac:dyDescent="0.2">
      <c r="B14" s="28" t="str">
        <f>IF(P_gj.snitt!AK23=0," ",P_gj.snitt!AK23)</f>
        <v>Indre Fosen</v>
      </c>
      <c r="C14" s="60">
        <f>IF(P_gj.snitt!AL23=0," ",P_gj.snitt!AL23)</f>
        <v>61.514905149051494</v>
      </c>
      <c r="D14" s="60">
        <f>IF(P_gj.snitt!AM23=0," ",P_gj.snitt!AM23)</f>
        <v>61.179836512261581</v>
      </c>
      <c r="E14" s="60">
        <f>IF(P_gj.snitt!AN23=0," ",P_gj.snitt!AN23)</f>
        <v>62.138122562674091</v>
      </c>
      <c r="F14" s="60">
        <f>IF(P_gj.snitt!AO23=0," ",P_gj.snitt!AO23)</f>
        <v>63.051939306358378</v>
      </c>
      <c r="G14" s="60">
        <f>IF(P_gj.snitt!AP23=0," ",P_gj.snitt!AP23)</f>
        <v>66.226088957055225</v>
      </c>
      <c r="H14" s="60">
        <f>IF(P_gj.snitt!AQ23=0," ",P_gj.snitt!AQ23)</f>
        <v>63.987102893890679</v>
      </c>
      <c r="I14" s="60">
        <f>IF(P_gj.snitt!AR23=0," ",P_gj.snitt!AR23)</f>
        <v>69.754021978021967</v>
      </c>
      <c r="J14" s="60">
        <f>IF(P_gj.snitt!AS23=0," ",P_gj.snitt!AS23)</f>
        <v>73.944719844357962</v>
      </c>
      <c r="K14" s="60">
        <f>IF(P_gj.snitt!AT23=0," ",P_gj.snitt!AT23)</f>
        <v>82.058282700421927</v>
      </c>
      <c r="L14" s="60">
        <f>IF(P_gj.snitt!AU23=0," ",P_gj.snitt!AU23)</f>
        <v>86.407079646017692</v>
      </c>
      <c r="M14" s="60">
        <f>IF(P_gj.snitt!AV23=0," ",P_gj.snitt!AV23)</f>
        <v>90.637209302325587</v>
      </c>
      <c r="N14" s="60">
        <f>IF(P_gj.snitt!AW23=0," ",P_gj.snitt!AW23)</f>
        <v>97.781725888324871</v>
      </c>
      <c r="O14" s="60">
        <f>IF(P_gj.snitt!AX23=0," ",P_gj.snitt!AX23)</f>
        <v>114.10227272727273</v>
      </c>
      <c r="P14" s="60">
        <f>IF(P_gj.snitt!AY23=0," ",P_gj.snitt!AY23)</f>
        <v>118.68674698795181</v>
      </c>
      <c r="Q14" s="60">
        <f>IF(P_gj.snitt!AZ23=0," ",P_gj.snitt!AZ23)</f>
        <v>123.76623376623377</v>
      </c>
      <c r="R14" s="60">
        <f>IF(P_gj.snitt!BA23=0," ",P_gj.snitt!BA23)</f>
        <v>140.114</v>
      </c>
      <c r="S14" s="60">
        <f>IF(P_gj.snitt!BB23=0," ",P_gj.snitt!BB23)</f>
        <v>137.20229629629628</v>
      </c>
      <c r="T14" s="60">
        <f>IF(P_gj.snitt!BC23=0," ",P_gj.snitt!BC23)</f>
        <v>154.7727786885246</v>
      </c>
      <c r="U14" s="60">
        <f>IF(P_gj.snitt!BD23=0," ",P_gj.snitt!BD23)</f>
        <v>167.62604587155965</v>
      </c>
      <c r="V14" s="60">
        <f>IF(P_gj.snitt!BE23=0," ",P_gj.snitt!BE23)</f>
        <v>172.99731067961164</v>
      </c>
      <c r="W14" s="60">
        <f>IF(P_gj.snitt!BF23=0," ",P_gj.snitt!BF23)</f>
        <v>193.62086170212766</v>
      </c>
      <c r="X14" s="60">
        <f>IF(P_gj.snitt!BG23=0," ",P_gj.snitt!BG23)</f>
        <v>206.99770786516856</v>
      </c>
      <c r="Y14" s="60">
        <f>IF(P_gj.snitt!BH23=0," ",P_gj.snitt!BH23)</f>
        <v>208.89181395348837</v>
      </c>
      <c r="Z14" s="60">
        <f>IF(P_gj.snitt!BI23=0," ",P_gj.snitt!BI23)</f>
        <v>211.95645348837209</v>
      </c>
      <c r="AA14" s="60">
        <f>IF(P_gj.snitt!BJ23=0," ",P_gj.snitt!BJ23)</f>
        <v>214.62324999999998</v>
      </c>
      <c r="AB14" s="60">
        <f>IF(P_gj.snitt!BK23=0," ",P_gj.snitt!BK23)</f>
        <v>235.63376543209876</v>
      </c>
      <c r="AC14" s="60">
        <f>IF(P_gj.snitt!BL23=0," ",P_gj.snitt!BL23)</f>
        <v>257.40607692307691</v>
      </c>
      <c r="AD14" s="60">
        <f>IF(P_gj.snitt!BM23=0," ",P_gj.snitt!BM23)</f>
        <v>248.1478181818182</v>
      </c>
    </row>
    <row r="15" spans="2:30" ht="14.1" customHeight="1" x14ac:dyDescent="0.2">
      <c r="B15" s="28" t="str">
        <f>IF(P_gj.snitt!AK24=0," ",P_gj.snitt!AK24)</f>
        <v>Leka</v>
      </c>
      <c r="C15" s="60">
        <f>IF(P_gj.snitt!AL24=0," ",P_gj.snitt!AL24)</f>
        <v>59.508771929824562</v>
      </c>
      <c r="D15" s="60">
        <f>IF(P_gj.snitt!AM24=0," ",P_gj.snitt!AM24)</f>
        <v>61.017857142857146</v>
      </c>
      <c r="E15" s="60">
        <f>IF(P_gj.snitt!AN24=0," ",P_gj.snitt!AN24)</f>
        <v>62.383517857142856</v>
      </c>
      <c r="F15" s="60">
        <f>IF(P_gj.snitt!AO24=0," ",P_gj.snitt!AO24)</f>
        <v>63.043818181818182</v>
      </c>
      <c r="G15" s="60">
        <f>IF(P_gj.snitt!AP24=0," ",P_gj.snitt!AP24)</f>
        <v>65.269830188679251</v>
      </c>
      <c r="H15" s="60">
        <f>IF(P_gj.snitt!AQ24=0," ",P_gj.snitt!AQ24)</f>
        <v>62.255529411764712</v>
      </c>
      <c r="I15" s="60">
        <f>IF(P_gj.snitt!AR24=0," ",P_gj.snitt!AR24)</f>
        <v>68.835244444444442</v>
      </c>
      <c r="J15" s="60">
        <f>IF(P_gj.snitt!AS24=0," ",P_gj.snitt!AS24)</f>
        <v>72.43068181818181</v>
      </c>
      <c r="K15" s="60">
        <f>IF(P_gj.snitt!AT24=0," ",P_gj.snitt!AT24)</f>
        <v>84.630099999999999</v>
      </c>
      <c r="L15" s="60">
        <f>IF(P_gj.snitt!AU24=0," ",P_gj.snitt!AU24)</f>
        <v>86.84615384615384</v>
      </c>
      <c r="M15" s="60">
        <f>IF(P_gj.snitt!AV24=0," ",P_gj.snitt!AV24)</f>
        <v>85</v>
      </c>
      <c r="N15" s="60">
        <f>IF(P_gj.snitt!AW24=0," ",P_gj.snitt!AW24)</f>
        <v>97.117647058823536</v>
      </c>
      <c r="O15" s="60">
        <f>IF(P_gj.snitt!AX24=0," ",P_gj.snitt!AX24)</f>
        <v>105.60606060606061</v>
      </c>
      <c r="P15" s="60">
        <f>IF(P_gj.snitt!AY24=0," ",P_gj.snitt!AY24)</f>
        <v>106.96969696969697</v>
      </c>
      <c r="Q15" s="60">
        <f>IF(P_gj.snitt!AZ24=0," ",P_gj.snitt!AZ24)</f>
        <v>118.3225806451613</v>
      </c>
      <c r="R15" s="60">
        <f>IF(P_gj.snitt!BA24=0," ",P_gj.snitt!BA24)</f>
        <v>116.56825806451613</v>
      </c>
      <c r="S15" s="60">
        <f>IF(P_gj.snitt!BB24=0," ",P_gj.snitt!BB24)</f>
        <v>122.51113333333333</v>
      </c>
      <c r="T15" s="60">
        <f>IF(P_gj.snitt!BC24=0," ",P_gj.snitt!BC24)</f>
        <v>135.05724137931034</v>
      </c>
      <c r="U15" s="60">
        <f>IF(P_gj.snitt!BD24=0," ",P_gj.snitt!BD24)</f>
        <v>128.15333333333334</v>
      </c>
      <c r="V15" s="60">
        <f>IF(P_gj.snitt!BE24=0," ",P_gj.snitt!BE24)</f>
        <v>135.01057142857141</v>
      </c>
      <c r="W15" s="60">
        <f>IF(P_gj.snitt!BF24=0," ",P_gj.snitt!BF24)</f>
        <v>144.10476923076925</v>
      </c>
      <c r="X15" s="60">
        <f>IF(P_gj.snitt!BG24=0," ",P_gj.snitt!BG24)</f>
        <v>138.14995999999999</v>
      </c>
      <c r="Y15" s="60">
        <f>IF(P_gj.snitt!BH24=0," ",P_gj.snitt!BH24)</f>
        <v>136.23108695652175</v>
      </c>
      <c r="Z15" s="60">
        <f>IF(P_gj.snitt!BI24=0," ",P_gj.snitt!BI24)</f>
        <v>156.17414285714287</v>
      </c>
      <c r="AA15" s="60">
        <f>IF(P_gj.snitt!BJ24=0," ",P_gj.snitt!BJ24)</f>
        <v>144.2338</v>
      </c>
      <c r="AB15" s="60">
        <f>IF(P_gj.snitt!BK24=0," ",P_gj.snitt!BK24)</f>
        <v>145.10133333333334</v>
      </c>
      <c r="AC15" s="60">
        <f>IF(P_gj.snitt!BL24=0," ",P_gj.snitt!BL24)</f>
        <v>137.38972222222222</v>
      </c>
      <c r="AD15" s="60">
        <f>IF(P_gj.snitt!BM24=0," ",P_gj.snitt!BM24)</f>
        <v>141.91635294117646</v>
      </c>
    </row>
    <row r="16" spans="2:30" ht="14.1" customHeight="1" x14ac:dyDescent="0.2">
      <c r="B16" s="28" t="str">
        <f>IF(P_gj.snitt!AK25=0," ",P_gj.snitt!AK25)</f>
        <v>Levanger</v>
      </c>
      <c r="C16" s="60">
        <f>IF(P_gj.snitt!AL25=0," ",P_gj.snitt!AL25)</f>
        <v>86.188461538461539</v>
      </c>
      <c r="D16" s="60">
        <f>IF(P_gj.snitt!AM25=0," ",P_gj.snitt!AM25)</f>
        <v>86.546153846153842</v>
      </c>
      <c r="E16" s="60">
        <f>IF(P_gj.snitt!AN25=0," ",P_gj.snitt!AN25)</f>
        <v>88.07382558139534</v>
      </c>
      <c r="F16" s="60">
        <f>IF(P_gj.snitt!AO25=0," ",P_gj.snitt!AO25)</f>
        <v>90.128681102362208</v>
      </c>
      <c r="G16" s="60">
        <f>IF(P_gj.snitt!AP25=0," ",P_gj.snitt!AP25)</f>
        <v>92.821878048780491</v>
      </c>
      <c r="H16" s="60">
        <f>IF(P_gj.snitt!AQ25=0," ",P_gj.snitt!AQ25)</f>
        <v>91.50585654008438</v>
      </c>
      <c r="I16" s="60">
        <f>IF(P_gj.snitt!AR25=0," ",P_gj.snitt!AR25)</f>
        <v>96.969279816513762</v>
      </c>
      <c r="J16" s="60">
        <f>IF(P_gj.snitt!AS25=0," ",P_gj.snitt!AS25)</f>
        <v>106.70577184466019</v>
      </c>
      <c r="K16" s="60">
        <f>IF(P_gj.snitt!AT25=0," ",P_gj.snitt!AT25)</f>
        <v>112.04423076923077</v>
      </c>
      <c r="L16" s="60">
        <f>IF(P_gj.snitt!AU25=0," ",P_gj.snitt!AU25)</f>
        <v>116.56914893617021</v>
      </c>
      <c r="M16" s="60">
        <f>IF(P_gj.snitt!AV25=0," ",P_gj.snitt!AV25)</f>
        <v>123.83707865168539</v>
      </c>
      <c r="N16" s="60">
        <f>IF(P_gj.snitt!AW25=0," ",P_gj.snitt!AW25)</f>
        <v>133.05988023952096</v>
      </c>
      <c r="O16" s="60">
        <f>IF(P_gj.snitt!AX25=0," ",P_gj.snitt!AX25)</f>
        <v>152.7483870967742</v>
      </c>
      <c r="P16" s="60">
        <f>IF(P_gj.snitt!AY25=0," ",P_gj.snitt!AY25)</f>
        <v>163.15068493150685</v>
      </c>
      <c r="Q16" s="60">
        <f>IF(P_gj.snitt!AZ25=0," ",P_gj.snitt!AZ25)</f>
        <v>181.44444444444446</v>
      </c>
      <c r="R16" s="60">
        <f>IF(P_gj.snitt!BA25=0," ",P_gj.snitt!BA25)</f>
        <v>197.11622033898306</v>
      </c>
      <c r="S16" s="60">
        <f>IF(P_gj.snitt!BB25=0," ",P_gj.snitt!BB25)</f>
        <v>202.16819658119658</v>
      </c>
      <c r="T16" s="60">
        <f>IF(P_gj.snitt!BC25=0," ",P_gj.snitt!BC25)</f>
        <v>222.30256756756756</v>
      </c>
      <c r="U16" s="60">
        <f>IF(P_gj.snitt!BD25=0," ",P_gj.snitt!BD25)</f>
        <v>224.70948181818184</v>
      </c>
      <c r="V16" s="60">
        <f>IF(P_gj.snitt!BE25=0," ",P_gj.snitt!BE25)</f>
        <v>235.80140952380953</v>
      </c>
      <c r="W16" s="60">
        <f>IF(P_gj.snitt!BF25=0," ",P_gj.snitt!BF25)</f>
        <v>255.07949484536081</v>
      </c>
      <c r="X16" s="60">
        <f>IF(P_gj.snitt!BG25=0," ",P_gj.snitt!BG25)</f>
        <v>262.69497826086956</v>
      </c>
      <c r="Y16" s="60">
        <f>IF(P_gj.snitt!BH25=0," ",P_gj.snitt!BH25)</f>
        <v>267.08417977528086</v>
      </c>
      <c r="Z16" s="60">
        <f>IF(P_gj.snitt!BI25=0," ",P_gj.snitt!BI25)</f>
        <v>274.83624719101124</v>
      </c>
      <c r="AA16" s="60">
        <f>IF(P_gj.snitt!BJ25=0," ",P_gj.snitt!BJ25)</f>
        <v>290.69816666666668</v>
      </c>
      <c r="AB16" s="60">
        <f>IF(P_gj.snitt!BK25=0," ",P_gj.snitt!BK25)</f>
        <v>299.78265432098766</v>
      </c>
      <c r="AC16" s="60">
        <f>IF(P_gj.snitt!BL25=0," ",P_gj.snitt!BL25)</f>
        <v>325.0365526315789</v>
      </c>
      <c r="AD16" s="60">
        <f>IF(P_gj.snitt!BM25=0," ",P_gj.snitt!BM25)</f>
        <v>308.46770666666669</v>
      </c>
    </row>
    <row r="17" spans="2:30" ht="14.1" customHeight="1" x14ac:dyDescent="0.2">
      <c r="B17" s="28" t="str">
        <f>IF(P_gj.snitt!AK26=0," ",P_gj.snitt!AK26)</f>
        <v>Lierne</v>
      </c>
      <c r="C17" s="60">
        <f>IF(P_gj.snitt!AL26=0," ",P_gj.snitt!AL26)</f>
        <v>64.433962264150949</v>
      </c>
      <c r="D17" s="60">
        <f>IF(P_gj.snitt!AM26=0," ",P_gj.snitt!AM26)</f>
        <v>68.415094339622641</v>
      </c>
      <c r="E17" s="60">
        <f>IF(P_gj.snitt!AN26=0," ",P_gj.snitt!AN26)</f>
        <v>72.431173076923073</v>
      </c>
      <c r="F17" s="60">
        <f>IF(P_gj.snitt!AO26=0," ",P_gj.snitt!AO26)</f>
        <v>72.888120000000001</v>
      </c>
      <c r="G17" s="60">
        <f>IF(P_gj.snitt!AP26=0," ",P_gj.snitt!AP26)</f>
        <v>75.360159999999993</v>
      </c>
      <c r="H17" s="60">
        <f>IF(P_gj.snitt!AQ26=0," ",P_gj.snitt!AQ26)</f>
        <v>79.131833333333333</v>
      </c>
      <c r="I17" s="60">
        <f>IF(P_gj.snitt!AR26=0," ",P_gj.snitt!AR26)</f>
        <v>85.052888888888887</v>
      </c>
      <c r="J17" s="60">
        <f>IF(P_gj.snitt!AS26=0," ",P_gj.snitt!AS26)</f>
        <v>91.25830952380953</v>
      </c>
      <c r="K17" s="60">
        <f>IF(P_gj.snitt!AT26=0," ",P_gj.snitt!AT26)</f>
        <v>97.099880952380957</v>
      </c>
      <c r="L17" s="60">
        <f>IF(P_gj.snitt!AU26=0," ",P_gj.snitt!AU26)</f>
        <v>98.05</v>
      </c>
      <c r="M17" s="60">
        <f>IF(P_gj.snitt!AV26=0," ",P_gj.snitt!AV26)</f>
        <v>118.70588235294117</v>
      </c>
      <c r="N17" s="60">
        <f>IF(P_gj.snitt!AW26=0," ",P_gj.snitt!AW26)</f>
        <v>117.17647058823529</v>
      </c>
      <c r="O17" s="60">
        <f>IF(P_gj.snitt!AX26=0," ",P_gj.snitt!AX26)</f>
        <v>133.48387096774192</v>
      </c>
      <c r="P17" s="60">
        <f>IF(P_gj.snitt!AY26=0," ",P_gj.snitt!AY26)</f>
        <v>137.41935483870967</v>
      </c>
      <c r="Q17" s="60">
        <f>IF(P_gj.snitt!AZ26=0," ",P_gj.snitt!AZ26)</f>
        <v>144.60714285714286</v>
      </c>
      <c r="R17" s="60">
        <f>IF(P_gj.snitt!BA26=0," ",P_gj.snitt!BA26)</f>
        <v>163.11824000000001</v>
      </c>
      <c r="S17" s="60">
        <f>IF(P_gj.snitt!BB26=0," ",P_gj.snitt!BB26)</f>
        <v>139.24148</v>
      </c>
      <c r="T17" s="60">
        <f>IF(P_gj.snitt!BC26=0," ",P_gj.snitt!BC26)</f>
        <v>141.91743478260869</v>
      </c>
      <c r="U17" s="60">
        <f>IF(P_gj.snitt!BD26=0," ",P_gj.snitt!BD26)</f>
        <v>144.62995652173913</v>
      </c>
      <c r="V17" s="60">
        <f>IF(P_gj.snitt!BE26=0," ",P_gj.snitt!BE26)</f>
        <v>147.61014285714288</v>
      </c>
      <c r="W17" s="60">
        <f>IF(P_gj.snitt!BF26=0," ",P_gj.snitt!BF26)</f>
        <v>177.11795000000001</v>
      </c>
      <c r="X17" s="60">
        <f>IF(P_gj.snitt!BG26=0," ",P_gj.snitt!BG26)</f>
        <v>199.4073157894737</v>
      </c>
      <c r="Y17" s="60">
        <f>IF(P_gj.snitt!BH26=0," ",P_gj.snitt!BH26)</f>
        <v>217.20850000000002</v>
      </c>
      <c r="Z17" s="60">
        <f>IF(P_gj.snitt!BI26=0," ",P_gj.snitt!BI26)</f>
        <v>230.72141176470589</v>
      </c>
      <c r="AA17" s="60">
        <f>IF(P_gj.snitt!BJ26=0," ",P_gj.snitt!BJ26)</f>
        <v>224.67623529411765</v>
      </c>
      <c r="AB17" s="60">
        <f>IF(P_gj.snitt!BK26=0," ",P_gj.snitt!BK26)</f>
        <v>235.84168750000001</v>
      </c>
      <c r="AC17" s="60">
        <f>IF(P_gj.snitt!BL26=0," ",P_gj.snitt!BL26)</f>
        <v>268.89053846153848</v>
      </c>
      <c r="AD17" s="60">
        <f>IF(P_gj.snitt!BM26=0," ",P_gj.snitt!BM26)</f>
        <v>246.70699999999999</v>
      </c>
    </row>
    <row r="18" spans="2:30" ht="14.1" customHeight="1" x14ac:dyDescent="0.2">
      <c r="B18" s="28" t="str">
        <f>IF(P_gj.snitt!AK27=0," ",P_gj.snitt!AK27)</f>
        <v>Malvik</v>
      </c>
      <c r="C18" s="60">
        <f>IF(P_gj.snitt!AL27=0," ",P_gj.snitt!AL27)</f>
        <v>73.857142857142861</v>
      </c>
      <c r="D18" s="60">
        <f>IF(P_gj.snitt!AM27=0," ",P_gj.snitt!AM27)</f>
        <v>72.857142857142861</v>
      </c>
      <c r="E18" s="60">
        <f>IF(P_gj.snitt!AN27=0," ",P_gj.snitt!AN27)</f>
        <v>70.402107142857147</v>
      </c>
      <c r="F18" s="60">
        <f>IF(P_gj.snitt!AO27=0," ",P_gj.snitt!AO27)</f>
        <v>75.634500000000003</v>
      </c>
      <c r="G18" s="60">
        <f>IF(P_gj.snitt!AP27=0," ",P_gj.snitt!AP27)</f>
        <v>74.317039999999992</v>
      </c>
      <c r="H18" s="60">
        <f>IF(P_gj.snitt!AQ27=0," ",P_gj.snitt!AQ27)</f>
        <v>76.351476190476191</v>
      </c>
      <c r="I18" s="60">
        <f>IF(P_gj.snitt!AR27=0," ",P_gj.snitt!AR27)</f>
        <v>79.518450000000001</v>
      </c>
      <c r="J18" s="60">
        <f>IF(P_gj.snitt!AS27=0," ",P_gj.snitt!AS27)</f>
        <v>88.376368421052632</v>
      </c>
      <c r="K18" s="60">
        <f>IF(P_gj.snitt!AT27=0," ",P_gj.snitt!AT27)</f>
        <v>95.234470588235297</v>
      </c>
      <c r="L18" s="60">
        <f>IF(P_gj.snitt!AU27=0," ",P_gj.snitt!AU27)</f>
        <v>99.647058823529406</v>
      </c>
      <c r="M18" s="60">
        <f>IF(P_gj.snitt!AV27=0," ",P_gj.snitt!AV27)</f>
        <v>101</v>
      </c>
      <c r="N18" s="60">
        <f>IF(P_gj.snitt!AW27=0," ",P_gj.snitt!AW27)</f>
        <v>101.70588235294117</v>
      </c>
      <c r="O18" s="60">
        <f>IF(P_gj.snitt!AX27=0," ",P_gj.snitt!AX27)</f>
        <v>111.64705882352941</v>
      </c>
      <c r="P18" s="60">
        <f>IF(P_gj.snitt!AY27=0," ",P_gj.snitt!AY27)</f>
        <v>102.05882352941177</v>
      </c>
      <c r="Q18" s="60">
        <f>IF(P_gj.snitt!AZ27=0," ",P_gj.snitt!AZ27)</f>
        <v>105.13333333333334</v>
      </c>
      <c r="R18" s="60">
        <f>IF(P_gj.snitt!BA27=0," ",P_gj.snitt!BA27)</f>
        <v>132.84125</v>
      </c>
      <c r="S18" s="60">
        <f>IF(P_gj.snitt!BB27=0," ",P_gj.snitt!BB27)</f>
        <v>121.22576923076923</v>
      </c>
      <c r="T18" s="60">
        <f>IF(P_gj.snitt!BC27=0," ",P_gj.snitt!BC27)</f>
        <v>147.04850000000002</v>
      </c>
      <c r="U18" s="60">
        <f>IF(P_gj.snitt!BD27=0," ",P_gj.snitt!BD27)</f>
        <v>148.03266666666667</v>
      </c>
      <c r="V18" s="60">
        <f>IF(P_gj.snitt!BE27=0," ",P_gj.snitt!BE27)</f>
        <v>146.29633333333334</v>
      </c>
      <c r="W18" s="60">
        <f>IF(P_gj.snitt!BF27=0," ",P_gj.snitt!BF27)</f>
        <v>170.488</v>
      </c>
      <c r="X18" s="60">
        <f>IF(P_gj.snitt!BG27=0," ",P_gj.snitt!BG27)</f>
        <v>174.94172727272726</v>
      </c>
      <c r="Y18" s="60">
        <f>IF(P_gj.snitt!BH27=0," ",P_gj.snitt!BH27)</f>
        <v>184.56945454545453</v>
      </c>
      <c r="Z18" s="60">
        <f>IF(P_gj.snitt!BI27=0," ",P_gj.snitt!BI27)</f>
        <v>187.79927272727272</v>
      </c>
      <c r="AA18" s="60">
        <f>IF(P_gj.snitt!BJ27=0," ",P_gj.snitt!BJ27)</f>
        <v>185.58733333333331</v>
      </c>
      <c r="AB18" s="60">
        <f>IF(P_gj.snitt!BK27=0," ",P_gj.snitt!BK27)</f>
        <v>215.68245454545456</v>
      </c>
      <c r="AC18" s="60">
        <f>IF(P_gj.snitt!BL27=0," ",P_gj.snitt!BL27)</f>
        <v>225.03918181818182</v>
      </c>
      <c r="AD18" s="60">
        <f>IF(P_gj.snitt!BM27=0," ",P_gj.snitt!BM27)</f>
        <v>213.03481818181817</v>
      </c>
    </row>
    <row r="19" spans="2:30" ht="14.1" customHeight="1" x14ac:dyDescent="0.2">
      <c r="B19" s="28" t="str">
        <f>IF(P_gj.snitt!AK28=0," ",P_gj.snitt!AK28)</f>
        <v>Melhus</v>
      </c>
      <c r="C19" s="60">
        <f>IF(P_gj.snitt!AL28=0," ",P_gj.snitt!AL28)</f>
        <v>75.097345132743357</v>
      </c>
      <c r="D19" s="60">
        <f>IF(P_gj.snitt!AM28=0," ",P_gj.snitt!AM28)</f>
        <v>72.814159292035399</v>
      </c>
      <c r="E19" s="60">
        <f>IF(P_gj.snitt!AN28=0," ",P_gj.snitt!AN28)</f>
        <v>72.10405309734513</v>
      </c>
      <c r="F19" s="60">
        <f>IF(P_gj.snitt!AO28=0," ",P_gj.snitt!AO28)</f>
        <v>73.21869090909091</v>
      </c>
      <c r="G19" s="60">
        <f>IF(P_gj.snitt!AP28=0," ",P_gj.snitt!AP28)</f>
        <v>75.504934579439251</v>
      </c>
      <c r="H19" s="60">
        <f>IF(P_gj.snitt!AQ28=0," ",P_gj.snitt!AQ28)</f>
        <v>71.21409523809524</v>
      </c>
      <c r="I19" s="60">
        <f>IF(P_gj.snitt!AR28=0," ",P_gj.snitt!AR28)</f>
        <v>76.350075268817207</v>
      </c>
      <c r="J19" s="60">
        <f>IF(P_gj.snitt!AS28=0," ",P_gj.snitt!AS28)</f>
        <v>80.936443181818177</v>
      </c>
      <c r="K19" s="60">
        <f>IF(P_gj.snitt!AT28=0," ",P_gj.snitt!AT28)</f>
        <v>85.735752941176472</v>
      </c>
      <c r="L19" s="60">
        <f>IF(P_gj.snitt!AU28=0," ",P_gj.snitt!AU28)</f>
        <v>89.151898734177209</v>
      </c>
      <c r="M19" s="60">
        <f>IF(P_gj.snitt!AV28=0," ",P_gj.snitt!AV28)</f>
        <v>92.038961038961034</v>
      </c>
      <c r="N19" s="60">
        <f>IF(P_gj.snitt!AW28=0," ",P_gj.snitt!AW28)</f>
        <v>102.25352112676056</v>
      </c>
      <c r="O19" s="60">
        <f>IF(P_gj.snitt!AX28=0," ",P_gj.snitt!AX28)</f>
        <v>113.66666666666667</v>
      </c>
      <c r="P19" s="60">
        <f>IF(P_gj.snitt!AY28=0," ",P_gj.snitt!AY28)</f>
        <v>113</v>
      </c>
      <c r="Q19" s="60">
        <f>IF(P_gj.snitt!AZ28=0," ",P_gj.snitt!AZ28)</f>
        <v>120.62295081967213</v>
      </c>
      <c r="R19" s="60">
        <f>IF(P_gj.snitt!BA28=0," ",P_gj.snitt!BA28)</f>
        <v>124.67040350877193</v>
      </c>
      <c r="S19" s="60">
        <f>IF(P_gj.snitt!BB28=0," ",P_gj.snitt!BB28)</f>
        <v>131.26156363636363</v>
      </c>
      <c r="T19" s="60">
        <f>IF(P_gj.snitt!BC28=0," ",P_gj.snitt!BC28)</f>
        <v>136.24790740740741</v>
      </c>
      <c r="U19" s="60">
        <f>IF(P_gj.snitt!BD28=0," ",P_gj.snitt!BD28)</f>
        <v>142.19457692307694</v>
      </c>
      <c r="V19" s="60">
        <f>IF(P_gj.snitt!BE28=0," ",P_gj.snitt!BE28)</f>
        <v>146.60097999999999</v>
      </c>
      <c r="W19" s="60">
        <f>IF(P_gj.snitt!BF28=0," ",P_gj.snitt!BF28)</f>
        <v>156.39687755102042</v>
      </c>
      <c r="X19" s="60">
        <f>IF(P_gj.snitt!BG28=0," ",P_gj.snitt!BG28)</f>
        <v>165.16458333333333</v>
      </c>
      <c r="Y19" s="60">
        <f>IF(P_gj.snitt!BH28=0," ",P_gj.snitt!BH28)</f>
        <v>152.39340384615386</v>
      </c>
      <c r="Z19" s="60">
        <f>IF(P_gj.snitt!BI28=0," ",P_gj.snitt!BI28)</f>
        <v>180.28797777777777</v>
      </c>
      <c r="AA19" s="60">
        <f>IF(P_gj.snitt!BJ28=0," ",P_gj.snitt!BJ28)</f>
        <v>193.99882608695651</v>
      </c>
      <c r="AB19" s="60">
        <f>IF(P_gj.snitt!BK28=0," ",P_gj.snitt!BK28)</f>
        <v>212.29261363636363</v>
      </c>
      <c r="AC19" s="60">
        <f>IF(P_gj.snitt!BL28=0," ",P_gj.snitt!BL28)</f>
        <v>206.99911627906977</v>
      </c>
      <c r="AD19" s="60">
        <f>IF(P_gj.snitt!BM28=0," ",P_gj.snitt!BM28)</f>
        <v>203.5776341463415</v>
      </c>
    </row>
    <row r="20" spans="2:30" ht="14.1" customHeight="1" x14ac:dyDescent="0.2">
      <c r="B20" s="28" t="str">
        <f>IF(P_gj.snitt!AK29=0," ",P_gj.snitt!AK29)</f>
        <v>Meråker</v>
      </c>
      <c r="C20" s="60">
        <f>IF(P_gj.snitt!AL29=0," ",P_gj.snitt!AL29)</f>
        <v>61.7</v>
      </c>
      <c r="D20" s="60">
        <f>IF(P_gj.snitt!AM29=0," ",P_gj.snitt!AM29)</f>
        <v>59.476190476190474</v>
      </c>
      <c r="E20" s="60">
        <f>IF(P_gj.snitt!AN29=0," ",P_gj.snitt!AN29)</f>
        <v>60.827333333333335</v>
      </c>
      <c r="F20" s="60">
        <f>IF(P_gj.snitt!AO29=0," ",P_gj.snitt!AO29)</f>
        <v>64.860150000000004</v>
      </c>
      <c r="G20" s="60">
        <f>IF(P_gj.snitt!AP29=0," ",P_gj.snitt!AP29)</f>
        <v>59.964599999999997</v>
      </c>
      <c r="H20" s="60">
        <f>IF(P_gj.snitt!AQ29=0," ",P_gj.snitt!AQ29)</f>
        <v>57.480736842105266</v>
      </c>
      <c r="I20" s="60">
        <f>IF(P_gj.snitt!AR29=0," ",P_gj.snitt!AR29)</f>
        <v>72.108466666666658</v>
      </c>
      <c r="J20" s="60">
        <f>IF(P_gj.snitt!AS29=0," ",P_gj.snitt!AS29)</f>
        <v>73.40506666666667</v>
      </c>
      <c r="K20" s="60">
        <f>IF(P_gj.snitt!AT29=0," ",P_gj.snitt!AT29)</f>
        <v>73.255600000000001</v>
      </c>
      <c r="L20" s="60">
        <f>IF(P_gj.snitt!AU29=0," ",P_gj.snitt!AU29)</f>
        <v>79.142857142857139</v>
      </c>
      <c r="M20" s="60">
        <f>IF(P_gj.snitt!AV29=0," ",P_gj.snitt!AV29)</f>
        <v>71.333333333333329</v>
      </c>
      <c r="N20" s="60">
        <f>IF(P_gj.snitt!AW29=0," ",P_gj.snitt!AW29)</f>
        <v>91.1</v>
      </c>
      <c r="O20" s="60">
        <f>IF(P_gj.snitt!AX29=0," ",P_gj.snitt!AX29)</f>
        <v>127.85714285714286</v>
      </c>
      <c r="P20" s="60">
        <f>IF(P_gj.snitt!AY29=0," ",P_gj.snitt!AY29)</f>
        <v>148</v>
      </c>
      <c r="Q20" s="60">
        <f>IF(P_gj.snitt!AZ29=0," ",P_gj.snitt!AZ29)</f>
        <v>224.33333333333334</v>
      </c>
      <c r="R20" s="60">
        <f>IF(P_gj.snitt!BA29=0," ",P_gj.snitt!BA29)</f>
        <v>224.34166666666667</v>
      </c>
      <c r="S20" s="60">
        <f>IF(P_gj.snitt!BB29=0," ",P_gj.snitt!BB29)</f>
        <v>206.928</v>
      </c>
      <c r="T20" s="60">
        <f>IF(P_gj.snitt!BC29=0," ",P_gj.snitt!BC29)</f>
        <v>222.44133333333332</v>
      </c>
      <c r="U20" s="60">
        <f>IF(P_gj.snitt!BD29=0," ",P_gj.snitt!BD29)</f>
        <v>207.70333333333335</v>
      </c>
      <c r="V20" s="60">
        <f>IF(P_gj.snitt!BE29=0," ",P_gj.snitt!BE29)</f>
        <v>190.10266666666666</v>
      </c>
      <c r="W20" s="60">
        <f>IF(P_gj.snitt!BF29=0," ",P_gj.snitt!BF29)</f>
        <v>309.55450000000002</v>
      </c>
      <c r="X20" s="60">
        <f>IF(P_gj.snitt!BG29=0," ",P_gj.snitt!BG29)</f>
        <v>302.73099999999999</v>
      </c>
      <c r="Y20" s="60">
        <f>IF(P_gj.snitt!BH29=0," ",P_gj.snitt!BH29)</f>
        <v>326.9615</v>
      </c>
      <c r="Z20" s="60">
        <f>IF(P_gj.snitt!BI29=0," ",P_gj.snitt!BI29)</f>
        <v>328.24650000000003</v>
      </c>
      <c r="AA20" s="60">
        <f>IF(P_gj.snitt!BJ29=0," ",P_gj.snitt!BJ29)</f>
        <v>294.36799999999999</v>
      </c>
      <c r="AB20" s="60">
        <f>IF(P_gj.snitt!BK29=0," ",P_gj.snitt!BK29)</f>
        <v>265.09750000000003</v>
      </c>
      <c r="AC20" s="60">
        <f>IF(P_gj.snitt!BL29=0," ",P_gj.snitt!BL29)</f>
        <v>281.24299999999999</v>
      </c>
      <c r="AD20" s="60">
        <f>IF(P_gj.snitt!BM29=0," ",P_gj.snitt!BM29)</f>
        <v>274.86200000000002</v>
      </c>
    </row>
    <row r="21" spans="2:30" ht="14.1" customHeight="1" x14ac:dyDescent="0.2">
      <c r="B21" s="28" t="str">
        <f>IF(P_gj.snitt!AK30=0," ",P_gj.snitt!AK30)</f>
        <v>Midtre Gauldal</v>
      </c>
      <c r="C21" s="60">
        <f>IF(P_gj.snitt!AL30=0," ",P_gj.snitt!AL30)</f>
        <v>59.698689956331876</v>
      </c>
      <c r="D21" s="60">
        <f>IF(P_gj.snitt!AM30=0," ",P_gj.snitt!AM30)</f>
        <v>58.629955947136565</v>
      </c>
      <c r="E21" s="60">
        <f>IF(P_gj.snitt!AN30=0," ",P_gj.snitt!AN30)</f>
        <v>59.212874999999997</v>
      </c>
      <c r="F21" s="60">
        <f>IF(P_gj.snitt!AO30=0," ",P_gj.snitt!AO30)</f>
        <v>60.988193548387095</v>
      </c>
      <c r="G21" s="60">
        <f>IF(P_gj.snitt!AP30=0," ",P_gj.snitt!AP30)</f>
        <v>61.189421800947869</v>
      </c>
      <c r="H21" s="60">
        <f>IF(P_gj.snitt!AQ30=0," ",P_gj.snitt!AQ30)</f>
        <v>60.294289855072464</v>
      </c>
      <c r="I21" s="60">
        <f>IF(P_gj.snitt!AR30=0," ",P_gj.snitt!AR30)</f>
        <v>62.639804123711336</v>
      </c>
      <c r="J21" s="60">
        <f>IF(P_gj.snitt!AS30=0," ",P_gj.snitt!AS30)</f>
        <v>66.420377049180331</v>
      </c>
      <c r="K21" s="60">
        <f>IF(P_gj.snitt!AT30=0," ",P_gj.snitt!AT30)</f>
        <v>69.664146892655367</v>
      </c>
      <c r="L21" s="60">
        <f>IF(P_gj.snitt!AU30=0," ",P_gj.snitt!AU30)</f>
        <v>72.308139534883722</v>
      </c>
      <c r="M21" s="60">
        <f>IF(P_gj.snitt!AV30=0," ",P_gj.snitt!AV30)</f>
        <v>73.885542168674704</v>
      </c>
      <c r="N21" s="60">
        <f>IF(P_gj.snitt!AW30=0," ",P_gj.snitt!AW30)</f>
        <v>78.254901960784309</v>
      </c>
      <c r="O21" s="60">
        <f>IF(P_gj.snitt!AX30=0," ",P_gj.snitt!AX30)</f>
        <v>89.131944444444443</v>
      </c>
      <c r="P21" s="60">
        <f>IF(P_gj.snitt!AY30=0," ",P_gj.snitt!AY30)</f>
        <v>94.204379562043798</v>
      </c>
      <c r="Q21" s="60">
        <f>IF(P_gj.snitt!AZ30=0," ",P_gj.snitt!AZ30)</f>
        <v>98.102362204724415</v>
      </c>
      <c r="R21" s="60">
        <f>IF(P_gj.snitt!BA30=0," ",P_gj.snitt!BA30)</f>
        <v>104.0202561983471</v>
      </c>
      <c r="S21" s="60">
        <f>IF(P_gj.snitt!BB30=0," ",P_gj.snitt!BB30)</f>
        <v>104.10285</v>
      </c>
      <c r="T21" s="60">
        <f>IF(P_gj.snitt!BC30=0," ",P_gj.snitt!BC30)</f>
        <v>114.80266964285714</v>
      </c>
      <c r="U21" s="60">
        <f>IF(P_gj.snitt!BD30=0," ",P_gj.snitt!BD30)</f>
        <v>123.46722857142856</v>
      </c>
      <c r="V21" s="60">
        <f>IF(P_gj.snitt!BE30=0," ",P_gj.snitt!BE30)</f>
        <v>132.21081632653062</v>
      </c>
      <c r="W21" s="60">
        <f>IF(P_gj.snitt!BF30=0," ",P_gj.snitt!BF30)</f>
        <v>137.16195833333333</v>
      </c>
      <c r="X21" s="60">
        <f>IF(P_gj.snitt!BG30=0," ",P_gj.snitt!BG30)</f>
        <v>134.93439361702127</v>
      </c>
      <c r="Y21" s="60">
        <f>IF(P_gj.snitt!BH30=0," ",P_gj.snitt!BH30)</f>
        <v>142.75722826086957</v>
      </c>
      <c r="Z21" s="60">
        <f>IF(P_gj.snitt!BI30=0," ",P_gj.snitt!BI30)</f>
        <v>149.07118604651163</v>
      </c>
      <c r="AA21" s="60">
        <f>IF(P_gj.snitt!BJ30=0," ",P_gj.snitt!BJ30)</f>
        <v>146.4951111111111</v>
      </c>
      <c r="AB21" s="60">
        <f>IF(P_gj.snitt!BK30=0," ",P_gj.snitt!BK30)</f>
        <v>161.34920833333334</v>
      </c>
      <c r="AC21" s="60">
        <f>IF(P_gj.snitt!BL30=0," ",P_gj.snitt!BL30)</f>
        <v>167.46981690140845</v>
      </c>
      <c r="AD21" s="60">
        <f>IF(P_gj.snitt!BM30=0," ",P_gj.snitt!BM30)</f>
        <v>161.59684722222221</v>
      </c>
    </row>
    <row r="22" spans="2:30" ht="14.1" customHeight="1" x14ac:dyDescent="0.2">
      <c r="B22" s="28" t="str">
        <f>IF(P_gj.snitt!AK31=0," ",P_gj.snitt!AK31)</f>
        <v>Namskogan</v>
      </c>
      <c r="C22" s="60">
        <f>IF(P_gj.snitt!AL31=0," ",P_gj.snitt!AL31)</f>
        <v>69.083333333333329</v>
      </c>
      <c r="D22" s="60">
        <f>IF(P_gj.snitt!AM31=0," ",P_gj.snitt!AM31)</f>
        <v>67.75</v>
      </c>
      <c r="E22" s="60">
        <f>IF(P_gj.snitt!AN31=0," ",P_gj.snitt!AN31)</f>
        <v>76.959190476190471</v>
      </c>
      <c r="F22" s="60">
        <f>IF(P_gj.snitt!AO31=0," ",P_gj.snitt!AO31)</f>
        <v>74.91385714285714</v>
      </c>
      <c r="G22" s="60">
        <f>IF(P_gj.snitt!AP31=0," ",P_gj.snitt!AP31)</f>
        <v>81.398449999999997</v>
      </c>
      <c r="H22" s="60">
        <f>IF(P_gj.snitt!AQ31=0," ",P_gj.snitt!AQ31)</f>
        <v>79.835842105263168</v>
      </c>
      <c r="I22" s="60">
        <f>IF(P_gj.snitt!AR31=0," ",P_gj.snitt!AR31)</f>
        <v>90.450466666666671</v>
      </c>
      <c r="J22" s="60">
        <f>IF(P_gj.snitt!AS31=0," ",P_gj.snitt!AS31)</f>
        <v>103.35146153846154</v>
      </c>
      <c r="K22" s="60">
        <f>IF(P_gj.snitt!AT31=0," ",P_gj.snitt!AT31)</f>
        <v>115.99641666666668</v>
      </c>
      <c r="L22" s="60">
        <f>IF(P_gj.snitt!AU31=0," ",P_gj.snitt!AU31)</f>
        <v>116.66666666666667</v>
      </c>
      <c r="M22" s="60">
        <f>IF(P_gj.snitt!AV31=0," ",P_gj.snitt!AV31)</f>
        <v>119.91666666666667</v>
      </c>
      <c r="N22" s="60">
        <f>IF(P_gj.snitt!AW31=0," ",P_gj.snitt!AW31)</f>
        <v>120.5</v>
      </c>
      <c r="O22" s="60">
        <f>IF(P_gj.snitt!AX31=0," ",P_gj.snitt!AX31)</f>
        <v>112.25</v>
      </c>
      <c r="P22" s="60">
        <f>IF(P_gj.snitt!AY31=0," ",P_gj.snitt!AY31)</f>
        <v>133.4</v>
      </c>
      <c r="Q22" s="60">
        <f>IF(P_gj.snitt!AZ31=0," ",P_gj.snitt!AZ31)</f>
        <v>133.9</v>
      </c>
      <c r="R22" s="60">
        <f>IF(P_gj.snitt!BA31=0," ",P_gj.snitt!BA31)</f>
        <v>137.14400000000001</v>
      </c>
      <c r="S22" s="60">
        <f>IF(P_gj.snitt!BB31=0," ",P_gj.snitt!BB31)</f>
        <v>143.2456</v>
      </c>
      <c r="T22" s="60">
        <f>IF(P_gj.snitt!BC31=0," ",P_gj.snitt!BC31)</f>
        <v>160.67033333333333</v>
      </c>
      <c r="U22" s="60">
        <f>IF(P_gj.snitt!BD31=0," ",P_gj.snitt!BD31)</f>
        <v>157.7362</v>
      </c>
      <c r="V22" s="60">
        <f>IF(P_gj.snitt!BE31=0," ",P_gj.snitt!BE31)</f>
        <v>176.16</v>
      </c>
      <c r="W22" s="60">
        <f>IF(P_gj.snitt!BF31=0," ",P_gj.snitt!BF31)</f>
        <v>185.73622222222221</v>
      </c>
      <c r="X22" s="60">
        <f>IF(P_gj.snitt!BG31=0," ",P_gj.snitt!BG31)</f>
        <v>199.69133333333332</v>
      </c>
      <c r="Y22" s="60">
        <f>IF(P_gj.snitt!BH31=0," ",P_gj.snitt!BH31)</f>
        <v>224.16187500000001</v>
      </c>
      <c r="Z22" s="60">
        <f>IF(P_gj.snitt!BI31=0," ",P_gj.snitt!BI31)</f>
        <v>192.124</v>
      </c>
      <c r="AA22" s="60">
        <f>IF(P_gj.snitt!BJ31=0," ",P_gj.snitt!BJ31)</f>
        <v>236.33475000000001</v>
      </c>
      <c r="AB22" s="60">
        <f>IF(P_gj.snitt!BK31=0," ",P_gj.snitt!BK31)</f>
        <v>243.86112499999999</v>
      </c>
      <c r="AC22" s="60">
        <f>IF(P_gj.snitt!BL31=0," ",P_gj.snitt!BL31)</f>
        <v>256.70100000000002</v>
      </c>
      <c r="AD22" s="60">
        <f>IF(P_gj.snitt!BM31=0," ",P_gj.snitt!BM31)</f>
        <v>235.71787499999999</v>
      </c>
    </row>
    <row r="23" spans="2:30" ht="14.1" customHeight="1" x14ac:dyDescent="0.2">
      <c r="B23" s="28" t="str">
        <f>IF(P_gj.snitt!AK32=0," ",P_gj.snitt!AK32)</f>
        <v>Namsos</v>
      </c>
      <c r="C23" s="60">
        <f>IF(P_gj.snitt!AL32=0," ",P_gj.snitt!AL32)</f>
        <v>79.804347826086953</v>
      </c>
      <c r="D23" s="60">
        <f>IF(P_gj.snitt!AM32=0," ",P_gj.snitt!AM32)</f>
        <v>79.640350877192986</v>
      </c>
      <c r="E23" s="60">
        <f>IF(P_gj.snitt!AN32=0," ",P_gj.snitt!AN32)</f>
        <v>81.213378854625546</v>
      </c>
      <c r="F23" s="60">
        <f>IF(P_gj.snitt!AO32=0," ",P_gj.snitt!AO32)</f>
        <v>82.112900900900911</v>
      </c>
      <c r="G23" s="60">
        <f>IF(P_gj.snitt!AP32=0," ",P_gj.snitt!AP32)</f>
        <v>81.732838709677424</v>
      </c>
      <c r="H23" s="60">
        <f>IF(P_gj.snitt!AQ32=0," ",P_gj.snitt!AQ32)</f>
        <v>78.660476415094337</v>
      </c>
      <c r="I23" s="60">
        <f>IF(P_gj.snitt!AR32=0," ",P_gj.snitt!AR32)</f>
        <v>83.586340206185568</v>
      </c>
      <c r="J23" s="60">
        <f>IF(P_gj.snitt!AS32=0," ",P_gj.snitt!AS32)</f>
        <v>85.418476439790581</v>
      </c>
      <c r="K23" s="60">
        <f>IF(P_gj.snitt!AT32=0," ",P_gj.snitt!AT32)</f>
        <v>93.791134078212295</v>
      </c>
      <c r="L23" s="60">
        <f>IF(P_gj.snitt!AU32=0," ",P_gj.snitt!AU32)</f>
        <v>98.845238095238102</v>
      </c>
      <c r="M23" s="60">
        <f>IF(P_gj.snitt!AV32=0," ",P_gj.snitt!AV32)</f>
        <v>102.85714285714286</v>
      </c>
      <c r="N23" s="60">
        <f>IF(P_gj.snitt!AW32=0," ",P_gj.snitt!AW32)</f>
        <v>110.74496644295301</v>
      </c>
      <c r="O23" s="60">
        <f>IF(P_gj.snitt!AX32=0," ",P_gj.snitt!AX32)</f>
        <v>134.00769230769231</v>
      </c>
      <c r="P23" s="60">
        <f>IF(P_gj.snitt!AY32=0," ",P_gj.snitt!AY32)</f>
        <v>135.71653543307087</v>
      </c>
      <c r="Q23" s="60">
        <f>IF(P_gj.snitt!AZ32=0," ",P_gj.snitt!AZ32)</f>
        <v>152.18965517241378</v>
      </c>
      <c r="R23" s="60">
        <f>IF(P_gj.snitt!BA32=0," ",P_gj.snitt!BA32)</f>
        <v>159.82130088495572</v>
      </c>
      <c r="S23" s="60">
        <f>IF(P_gj.snitt!BB32=0," ",P_gj.snitt!BB32)</f>
        <v>158.09842342342344</v>
      </c>
      <c r="T23" s="60">
        <f>IF(P_gj.snitt!BC32=0," ",P_gj.snitt!BC32)</f>
        <v>170.79254285714285</v>
      </c>
      <c r="U23" s="60">
        <f>IF(P_gj.snitt!BD32=0," ",P_gj.snitt!BD32)</f>
        <v>187.09194791666667</v>
      </c>
      <c r="V23" s="60">
        <f>IF(P_gj.snitt!BE32=0," ",P_gj.snitt!BE32)</f>
        <v>180.99046534653471</v>
      </c>
      <c r="W23" s="60">
        <f>IF(P_gj.snitt!BF32=0," ",P_gj.snitt!BF32)</f>
        <v>207.17273118279573</v>
      </c>
      <c r="X23" s="60">
        <f>IF(P_gj.snitt!BG32=0," ",P_gj.snitt!BG32)</f>
        <v>214.76353932584271</v>
      </c>
      <c r="Y23" s="60">
        <f>IF(P_gj.snitt!BH32=0," ",P_gj.snitt!BH32)</f>
        <v>210.95126136363635</v>
      </c>
      <c r="Z23" s="60">
        <f>IF(P_gj.snitt!BI32=0," ",P_gj.snitt!BI32)</f>
        <v>227.42486904761907</v>
      </c>
      <c r="AA23" s="60">
        <f>IF(P_gj.snitt!BJ32=0," ",P_gj.snitt!BJ32)</f>
        <v>235.35726829268296</v>
      </c>
      <c r="AB23" s="60">
        <f>IF(P_gj.snitt!BK32=0," ",P_gj.snitt!BK32)</f>
        <v>263.51601351351354</v>
      </c>
      <c r="AC23" s="60">
        <f>IF(P_gj.snitt!BL32=0," ",P_gj.snitt!BL32)</f>
        <v>280.88888732394366</v>
      </c>
      <c r="AD23" s="60">
        <f>IF(P_gj.snitt!BM32=0," ",P_gj.snitt!BM32)</f>
        <v>277.02447058823532</v>
      </c>
    </row>
    <row r="24" spans="2:30" ht="14.1" customHeight="1" x14ac:dyDescent="0.2">
      <c r="B24" s="28" t="str">
        <f>IF(P_gj.snitt!AK33=0," ",P_gj.snitt!AK33)</f>
        <v>Nærøysund</v>
      </c>
      <c r="C24" s="60">
        <f>IF(P_gj.snitt!AL33=0," ",P_gj.snitt!AL33)</f>
        <v>66.256</v>
      </c>
      <c r="D24" s="60">
        <f>IF(P_gj.snitt!AM33=0," ",P_gj.snitt!AM33)</f>
        <v>66.689516129032256</v>
      </c>
      <c r="E24" s="60">
        <f>IF(P_gj.snitt!AN33=0," ",P_gj.snitt!AN33)</f>
        <v>67.27892828685259</v>
      </c>
      <c r="F24" s="60">
        <f>IF(P_gj.snitt!AO33=0," ",P_gj.snitt!AO33)</f>
        <v>68.615639676113346</v>
      </c>
      <c r="G24" s="60">
        <f>IF(P_gj.snitt!AP33=0," ",P_gj.snitt!AP33)</f>
        <v>70.301120689655178</v>
      </c>
      <c r="H24" s="60">
        <f>IF(P_gj.snitt!AQ33=0," ",P_gj.snitt!AQ33)</f>
        <v>70.010968609865472</v>
      </c>
      <c r="I24" s="60">
        <f>IF(P_gj.snitt!AR33=0," ",P_gj.snitt!AR33)</f>
        <v>74.17680582524271</v>
      </c>
      <c r="J24" s="60">
        <f>IF(P_gj.snitt!AS33=0," ",P_gj.snitt!AS33)</f>
        <v>79.972613402061867</v>
      </c>
      <c r="K24" s="60">
        <f>IF(P_gj.snitt!AT33=0," ",P_gj.snitt!AT33)</f>
        <v>88.170170329670327</v>
      </c>
      <c r="L24" s="60">
        <f>IF(P_gj.snitt!AU33=0," ",P_gj.snitt!AU33)</f>
        <v>91.228571428571428</v>
      </c>
      <c r="M24" s="60">
        <f>IF(P_gj.snitt!AV33=0," ",P_gj.snitt!AV33)</f>
        <v>91.16</v>
      </c>
      <c r="N24" s="60">
        <f>IF(P_gj.snitt!AW33=0," ",P_gj.snitt!AW33)</f>
        <v>102.42138364779875</v>
      </c>
      <c r="O24" s="60">
        <f>IF(P_gj.snitt!AX33=0," ",P_gj.snitt!AX33)</f>
        <v>118.27027027027027</v>
      </c>
      <c r="P24" s="60">
        <f>IF(P_gj.snitt!AY33=0," ",P_gj.snitt!AY33)</f>
        <v>123.21014492753623</v>
      </c>
      <c r="Q24" s="60">
        <f>IF(P_gj.snitt!AZ33=0," ",P_gj.snitt!AZ33)</f>
        <v>142.09090909090909</v>
      </c>
      <c r="R24" s="60">
        <f>IF(P_gj.snitt!BA33=0," ",P_gj.snitt!BA33)</f>
        <v>154.00224347826085</v>
      </c>
      <c r="S24" s="60">
        <f>IF(P_gj.snitt!BB33=0," ",P_gj.snitt!BB33)</f>
        <v>155.46763392857142</v>
      </c>
      <c r="T24" s="60">
        <f>IF(P_gj.snitt!BC33=0," ",P_gj.snitt!BC33)</f>
        <v>178.38881372549019</v>
      </c>
      <c r="U24" s="60">
        <f>IF(P_gj.snitt!BD33=0," ",P_gj.snitt!BD33)</f>
        <v>187.84412244897956</v>
      </c>
      <c r="V24" s="60">
        <f>IF(P_gj.snitt!BE33=0," ",P_gj.snitt!BE33)</f>
        <v>189.18091578947366</v>
      </c>
      <c r="W24" s="60">
        <f>IF(P_gj.snitt!BF33=0," ",P_gj.snitt!BF33)</f>
        <v>219.42470588235292</v>
      </c>
      <c r="X24" s="60">
        <f>IF(P_gj.snitt!BG33=0," ",P_gj.snitt!BG33)</f>
        <v>223.60022891566265</v>
      </c>
      <c r="Y24" s="60">
        <f>IF(P_gj.snitt!BH33=0," ",P_gj.snitt!BH33)</f>
        <v>216.53001176470588</v>
      </c>
      <c r="Z24" s="60">
        <f>IF(P_gj.snitt!BI33=0," ",P_gj.snitt!BI33)</f>
        <v>231.28512195121948</v>
      </c>
      <c r="AA24" s="60">
        <f>IF(P_gj.snitt!BJ33=0," ",P_gj.snitt!BJ33)</f>
        <v>232.64272151898737</v>
      </c>
      <c r="AB24" s="60">
        <f>IF(P_gj.snitt!BK33=0," ",P_gj.snitt!BK33)</f>
        <v>249.91610810810812</v>
      </c>
      <c r="AC24" s="60">
        <f>IF(P_gj.snitt!BL33=0," ",P_gj.snitt!BL33)</f>
        <v>251.98033333333331</v>
      </c>
      <c r="AD24" s="60">
        <f>IF(P_gj.snitt!BM33=0," ",P_gj.snitt!BM33)</f>
        <v>242.67889855072465</v>
      </c>
    </row>
    <row r="25" spans="2:30" ht="14.1" customHeight="1" x14ac:dyDescent="0.2">
      <c r="B25" s="28" t="str">
        <f>IF(P_gj.snitt!AK34=0," ",P_gj.snitt!AK34)</f>
        <v>Oppdal</v>
      </c>
      <c r="C25" s="60">
        <f>IF(P_gj.snitt!AL34=0," ",P_gj.snitt!AL34)</f>
        <v>76.675496688741717</v>
      </c>
      <c r="D25" s="60">
        <f>IF(P_gj.snitt!AM34=0," ",P_gj.snitt!AM34)</f>
        <v>77.168918918918919</v>
      </c>
      <c r="E25" s="60">
        <f>IF(P_gj.snitt!AN34=0," ",P_gj.snitt!AN34)</f>
        <v>78.438068965517246</v>
      </c>
      <c r="F25" s="60">
        <f>IF(P_gj.snitt!AO34=0," ",P_gj.snitt!AO34)</f>
        <v>79.238</v>
      </c>
      <c r="G25" s="60">
        <f>IF(P_gj.snitt!AP34=0," ",P_gj.snitt!AP34)</f>
        <v>78.959895833333334</v>
      </c>
      <c r="H25" s="60">
        <f>IF(P_gj.snitt!AQ34=0," ",P_gj.snitt!AQ34)</f>
        <v>82.780249999999995</v>
      </c>
      <c r="I25" s="60">
        <f>IF(P_gj.snitt!AR34=0," ",P_gj.snitt!AR34)</f>
        <v>82.725097014925382</v>
      </c>
      <c r="J25" s="60">
        <f>IF(P_gj.snitt!AS34=0," ",P_gj.snitt!AS34)</f>
        <v>89.353333333333339</v>
      </c>
      <c r="K25" s="60">
        <f>IF(P_gj.snitt!AT34=0," ",P_gj.snitt!AT34)</f>
        <v>95.153516666666675</v>
      </c>
      <c r="L25" s="60">
        <f>IF(P_gj.snitt!AU34=0," ",P_gj.snitt!AU34)</f>
        <v>97.327586206896555</v>
      </c>
      <c r="M25" s="60">
        <f>IF(P_gj.snitt!AV34=0," ",P_gj.snitt!AV34)</f>
        <v>105.0925925925926</v>
      </c>
      <c r="N25" s="60">
        <f>IF(P_gj.snitt!AW34=0," ",P_gj.snitt!AW34)</f>
        <v>106.27184466019418</v>
      </c>
      <c r="O25" s="60">
        <f>IF(P_gj.snitt!AX34=0," ",P_gj.snitt!AX34)</f>
        <v>110.32673267326733</v>
      </c>
      <c r="P25" s="60">
        <f>IF(P_gj.snitt!AY34=0," ",P_gj.snitt!AY34)</f>
        <v>109.10204081632654</v>
      </c>
      <c r="Q25" s="60">
        <f>IF(P_gj.snitt!AZ34=0," ",P_gj.snitt!AZ34)</f>
        <v>115.02272727272727</v>
      </c>
      <c r="R25" s="60">
        <f>IF(P_gj.snitt!BA34=0," ",P_gj.snitt!BA34)</f>
        <v>124.60692592592592</v>
      </c>
      <c r="S25" s="60">
        <f>IF(P_gj.snitt!BB34=0," ",P_gj.snitt!BB34)</f>
        <v>118.976225</v>
      </c>
      <c r="T25" s="60">
        <f>IF(P_gj.snitt!BC34=0," ",P_gj.snitt!BC34)</f>
        <v>140.87933823529411</v>
      </c>
      <c r="U25" s="60">
        <f>IF(P_gj.snitt!BD34=0," ",P_gj.snitt!BD34)</f>
        <v>140.44455714285715</v>
      </c>
      <c r="V25" s="60">
        <f>IF(P_gj.snitt!BE34=0," ",P_gj.snitt!BE34)</f>
        <v>151.39420634920634</v>
      </c>
      <c r="W25" s="60">
        <f>IF(P_gj.snitt!BF34=0," ",P_gj.snitt!BF34)</f>
        <v>156.84851724137931</v>
      </c>
      <c r="X25" s="60">
        <f>IF(P_gj.snitt!BG34=0," ",P_gj.snitt!BG34)</f>
        <v>163.03407272727273</v>
      </c>
      <c r="Y25" s="60">
        <f>IF(P_gj.snitt!BH34=0," ",P_gj.snitt!BH34)</f>
        <v>164.6574</v>
      </c>
      <c r="Z25" s="60">
        <f>IF(P_gj.snitt!BI34=0," ",P_gj.snitt!BI34)</f>
        <v>181.86748076923078</v>
      </c>
      <c r="AA25" s="60">
        <f>IF(P_gj.snitt!BJ34=0," ",P_gj.snitt!BJ34)</f>
        <v>173.38175000000001</v>
      </c>
      <c r="AB25" s="60">
        <f>IF(P_gj.snitt!BK34=0," ",P_gj.snitt!BK34)</f>
        <v>178.67631249999999</v>
      </c>
      <c r="AC25" s="60">
        <f>IF(P_gj.snitt!BL34=0," ",P_gj.snitt!BL34)</f>
        <v>193.34856818181817</v>
      </c>
      <c r="AD25" s="60">
        <f>IF(P_gj.snitt!BM34=0," ",P_gj.snitt!BM34)</f>
        <v>186.45883720930232</v>
      </c>
    </row>
    <row r="26" spans="2:30" ht="14.1" customHeight="1" x14ac:dyDescent="0.2">
      <c r="B26" s="28" t="str">
        <f>IF(P_gj.snitt!AK35=0," ",P_gj.snitt!AK35)</f>
        <v>Orkland</v>
      </c>
      <c r="C26" s="60">
        <f>IF(P_gj.snitt!AL35=0," ",P_gj.snitt!AL35)</f>
        <v>74.926020408163268</v>
      </c>
      <c r="D26" s="60">
        <f>IF(P_gj.snitt!AM35=0," ",P_gj.snitt!AM35)</f>
        <v>73.284615384615378</v>
      </c>
      <c r="E26" s="60">
        <f>IF(P_gj.snitt!AN35=0," ",P_gj.snitt!AN35)</f>
        <v>73.938447300771216</v>
      </c>
      <c r="F26" s="60">
        <f>IF(P_gj.snitt!AO35=0," ",P_gj.snitt!AO35)</f>
        <v>76.470992021276601</v>
      </c>
      <c r="G26" s="60">
        <f>IF(P_gj.snitt!AP35=0," ",P_gj.snitt!AP35)</f>
        <v>78.745941340782124</v>
      </c>
      <c r="H26" s="60">
        <f>IF(P_gj.snitt!AQ35=0," ",P_gj.snitt!AQ35)</f>
        <v>76.693239193083556</v>
      </c>
      <c r="I26" s="60">
        <f>IF(P_gj.snitt!AR35=0," ",P_gj.snitt!AR35)</f>
        <v>80.655283018867934</v>
      </c>
      <c r="J26" s="60">
        <f>IF(P_gj.snitt!AS35=0," ",P_gj.snitt!AS35)</f>
        <v>88.06064827586205</v>
      </c>
      <c r="K26" s="60">
        <f>IF(P_gj.snitt!AT35=0," ",P_gj.snitt!AT35)</f>
        <v>93.824029090909079</v>
      </c>
      <c r="L26" s="60">
        <f>IF(P_gj.snitt!AU35=0," ",P_gj.snitt!AU35)</f>
        <v>98.928838951310865</v>
      </c>
      <c r="M26" s="60">
        <f>IF(P_gj.snitt!AV35=0," ",P_gj.snitt!AV35)</f>
        <v>102.00766283524904</v>
      </c>
      <c r="N26" s="60">
        <f>IF(P_gj.snitt!AW35=0," ",P_gj.snitt!AW35)</f>
        <v>106.69354838709677</v>
      </c>
      <c r="O26" s="60">
        <f>IF(P_gj.snitt!AX35=0," ",P_gj.snitt!AX35)</f>
        <v>118.07594936708861</v>
      </c>
      <c r="P26" s="60">
        <f>IF(P_gj.snitt!AY35=0," ",P_gj.snitt!AY35)</f>
        <v>123.14285714285714</v>
      </c>
      <c r="Q26" s="60">
        <f>IF(P_gj.snitt!AZ35=0," ",P_gj.snitt!AZ35)</f>
        <v>131.03301886792454</v>
      </c>
      <c r="R26" s="60">
        <f>IF(P_gj.snitt!BA35=0," ",P_gj.snitt!BA35)</f>
        <v>146.38410994764396</v>
      </c>
      <c r="S26" s="60">
        <f>IF(P_gj.snitt!BB35=0," ",P_gj.snitt!BB35)</f>
        <v>150.0111945945946</v>
      </c>
      <c r="T26" s="60">
        <f>IF(P_gj.snitt!BC35=0," ",P_gj.snitt!BC35)</f>
        <v>164.56724581005588</v>
      </c>
      <c r="U26" s="60">
        <f>IF(P_gj.snitt!BD35=0," ",P_gj.snitt!BD35)</f>
        <v>170.3063837209302</v>
      </c>
      <c r="V26" s="60">
        <f>IF(P_gj.snitt!BE35=0," ",P_gj.snitt!BE35)</f>
        <v>181.25071698113206</v>
      </c>
      <c r="W26" s="60">
        <f>IF(P_gj.snitt!BF35=0," ",P_gj.snitt!BF35)</f>
        <v>201.08442953020136</v>
      </c>
      <c r="X26" s="60">
        <f>IF(P_gj.snitt!BG35=0," ",P_gj.snitt!BG35)</f>
        <v>207.57037241379308</v>
      </c>
      <c r="Y26" s="60">
        <f>IF(P_gj.snitt!BH35=0," ",P_gj.snitt!BH35)</f>
        <v>212.42392142857142</v>
      </c>
      <c r="Z26" s="60">
        <f>IF(P_gj.snitt!BI35=0," ",P_gj.snitt!BI35)</f>
        <v>232.03794573643412</v>
      </c>
      <c r="AA26" s="60">
        <f>IF(P_gj.snitt!BJ35=0," ",P_gj.snitt!BJ35)</f>
        <v>229.43303252032518</v>
      </c>
      <c r="AB26" s="60">
        <f>IF(P_gj.snitt!BK35=0," ",P_gj.snitt!BK35)</f>
        <v>248.40326213592232</v>
      </c>
      <c r="AC26" s="60">
        <f>IF(P_gj.snitt!BL35=0," ",P_gj.snitt!BL35)</f>
        <v>272.27772727272725</v>
      </c>
      <c r="AD26" s="60">
        <f>IF(P_gj.snitt!BM35=0," ",P_gj.snitt!BM35)</f>
        <v>269.98258762886599</v>
      </c>
    </row>
    <row r="27" spans="2:30" ht="14.1" customHeight="1" x14ac:dyDescent="0.2">
      <c r="B27" s="28" t="str">
        <f>IF(P_gj.snitt!AK36=0," ",P_gj.snitt!AK36)</f>
        <v>Osen</v>
      </c>
      <c r="C27" s="60">
        <f>IF(P_gj.snitt!AL36=0," ",P_gj.snitt!AL36)</f>
        <v>67.279069767441854</v>
      </c>
      <c r="D27" s="60">
        <f>IF(P_gj.snitt!AM36=0," ",P_gj.snitt!AM36)</f>
        <v>63.465116279069768</v>
      </c>
      <c r="E27" s="60">
        <f>IF(P_gj.snitt!AN36=0," ",P_gj.snitt!AN36)</f>
        <v>63.900976744186053</v>
      </c>
      <c r="F27" s="60">
        <f>IF(P_gj.snitt!AO36=0," ",P_gj.snitt!AO36)</f>
        <v>69.125853658536585</v>
      </c>
      <c r="G27" s="60">
        <f>IF(P_gj.snitt!AP36=0," ",P_gj.snitt!AP36)</f>
        <v>73.147540540540533</v>
      </c>
      <c r="H27" s="60">
        <f>IF(P_gj.snitt!AQ36=0," ",P_gj.snitt!AQ36)</f>
        <v>69.312794117647059</v>
      </c>
      <c r="I27" s="60">
        <f>IF(P_gj.snitt!AR36=0," ",P_gj.snitt!AR36)</f>
        <v>74.025700000000001</v>
      </c>
      <c r="J27" s="60">
        <f>IF(P_gj.snitt!AS36=0," ",P_gj.snitt!AS36)</f>
        <v>81.350344827586198</v>
      </c>
      <c r="K27" s="60">
        <f>IF(P_gj.snitt!AT36=0," ",P_gj.snitt!AT36)</f>
        <v>83.331965517241372</v>
      </c>
      <c r="L27" s="60">
        <f>IF(P_gj.snitt!AU36=0," ",P_gj.snitt!AU36)</f>
        <v>88.464285714285708</v>
      </c>
      <c r="M27" s="60">
        <f>IF(P_gj.snitt!AV36=0," ",P_gj.snitt!AV36)</f>
        <v>90.642857142857139</v>
      </c>
      <c r="N27" s="60">
        <f>IF(P_gj.snitt!AW36=0," ",P_gj.snitt!AW36)</f>
        <v>91.259259259259252</v>
      </c>
      <c r="O27" s="60">
        <f>IF(P_gj.snitt!AX36=0," ",P_gj.snitt!AX36)</f>
        <v>108.45833333333333</v>
      </c>
      <c r="P27" s="60">
        <f>IF(P_gj.snitt!AY36=0," ",P_gj.snitt!AY36)</f>
        <v>117.1304347826087</v>
      </c>
      <c r="Q27" s="60">
        <f>IF(P_gj.snitt!AZ36=0," ",P_gj.snitt!AZ36)</f>
        <v>123</v>
      </c>
      <c r="R27" s="60">
        <f>IF(P_gj.snitt!BA36=0," ",P_gj.snitt!BA36)</f>
        <v>147.64542105263158</v>
      </c>
      <c r="S27" s="60">
        <f>IF(P_gj.snitt!BB36=0," ",P_gj.snitt!BB36)</f>
        <v>154.6123</v>
      </c>
      <c r="T27" s="60">
        <f>IF(P_gj.snitt!BC36=0," ",P_gj.snitt!BC36)</f>
        <v>193.49229411764708</v>
      </c>
      <c r="U27" s="60">
        <f>IF(P_gj.snitt!BD36=0," ",P_gj.snitt!BD36)</f>
        <v>178.85422222222223</v>
      </c>
      <c r="V27" s="60">
        <f>IF(P_gj.snitt!BE36=0," ",P_gj.snitt!BE36)</f>
        <v>212.04831250000001</v>
      </c>
      <c r="W27" s="60">
        <f>IF(P_gj.snitt!BF36=0," ",P_gj.snitt!BF36)</f>
        <v>225.94912500000001</v>
      </c>
      <c r="X27" s="60">
        <f>IF(P_gj.snitt!BG36=0," ",P_gj.snitt!BG36)</f>
        <v>232.20487499999999</v>
      </c>
      <c r="Y27" s="60">
        <f>IF(P_gj.snitt!BH36=0," ",P_gj.snitt!BH36)</f>
        <v>220.56437500000001</v>
      </c>
      <c r="Z27" s="60">
        <f>IF(P_gj.snitt!BI36=0," ",P_gj.snitt!BI36)</f>
        <v>254.98128571428569</v>
      </c>
      <c r="AA27" s="60">
        <f>IF(P_gj.snitt!BJ36=0," ",P_gj.snitt!BJ36)</f>
        <v>263.69023076923077</v>
      </c>
      <c r="AB27" s="60">
        <f>IF(P_gj.snitt!BK36=0," ",P_gj.snitt!BK36)</f>
        <v>258.18200000000002</v>
      </c>
      <c r="AC27" s="60">
        <f>IF(P_gj.snitt!BL36=0," ",P_gj.snitt!BL36)</f>
        <v>249.36985714285714</v>
      </c>
      <c r="AD27" s="60">
        <f>IF(P_gj.snitt!BM36=0," ",P_gj.snitt!BM36)</f>
        <v>247.33046153846152</v>
      </c>
    </row>
    <row r="28" spans="2:30" ht="14.1" customHeight="1" x14ac:dyDescent="0.2">
      <c r="B28" s="28" t="str">
        <f>IF(P_gj.snitt!AK37=0," ",P_gj.snitt!AK37)</f>
        <v>Overhalla</v>
      </c>
      <c r="C28" s="60">
        <f>IF(P_gj.snitt!AL37=0," ",P_gj.snitt!AL37)</f>
        <v>95.784946236559136</v>
      </c>
      <c r="D28" s="60">
        <f>IF(P_gj.snitt!AM37=0," ",P_gj.snitt!AM37)</f>
        <v>93.602150537634415</v>
      </c>
      <c r="E28" s="60">
        <f>IF(P_gj.snitt!AN37=0," ",P_gj.snitt!AN37)</f>
        <v>95.511053763440856</v>
      </c>
      <c r="F28" s="60">
        <f>IF(P_gj.snitt!AO37=0," ",P_gj.snitt!AO37)</f>
        <v>97.054413043478249</v>
      </c>
      <c r="G28" s="60">
        <f>IF(P_gj.snitt!AP37=0," ",P_gj.snitt!AP37)</f>
        <v>97.734043956043962</v>
      </c>
      <c r="H28" s="60">
        <f>IF(P_gj.snitt!AQ37=0," ",P_gj.snitt!AQ37)</f>
        <v>96.442539325842702</v>
      </c>
      <c r="I28" s="60">
        <f>IF(P_gj.snitt!AR37=0," ",P_gj.snitt!AR37)</f>
        <v>101.94120238095238</v>
      </c>
      <c r="J28" s="60">
        <f>IF(P_gj.snitt!AS37=0," ",P_gj.snitt!AS37)</f>
        <v>108.490375</v>
      </c>
      <c r="K28" s="60">
        <f>IF(P_gj.snitt!AT37=0," ",P_gj.snitt!AT37)</f>
        <v>120.40261333333333</v>
      </c>
      <c r="L28" s="60">
        <f>IF(P_gj.snitt!AU37=0," ",P_gj.snitt!AU37)</f>
        <v>122.47222222222223</v>
      </c>
      <c r="M28" s="60">
        <f>IF(P_gj.snitt!AV37=0," ",P_gj.snitt!AV37)</f>
        <v>124.74285714285715</v>
      </c>
      <c r="N28" s="60">
        <f>IF(P_gj.snitt!AW37=0," ",P_gj.snitt!AW37)</f>
        <v>130.6764705882353</v>
      </c>
      <c r="O28" s="60">
        <f>IF(P_gj.snitt!AX37=0," ",P_gj.snitt!AX37)</f>
        <v>152.42857142857142</v>
      </c>
      <c r="P28" s="60">
        <f>IF(P_gj.snitt!AY37=0," ",P_gj.snitt!AY37)</f>
        <v>154.30158730158729</v>
      </c>
      <c r="Q28" s="60">
        <f>IF(P_gj.snitt!AZ37=0," ",P_gj.snitt!AZ37)</f>
        <v>160.81967213114754</v>
      </c>
      <c r="R28" s="60">
        <f>IF(P_gj.snitt!BA37=0," ",P_gj.snitt!BA37)</f>
        <v>171.74314999999999</v>
      </c>
      <c r="S28" s="60">
        <f>IF(P_gj.snitt!BB37=0," ",P_gj.snitt!BB37)</f>
        <v>168.99836666666667</v>
      </c>
      <c r="T28" s="60">
        <f>IF(P_gj.snitt!BC37=0," ",P_gj.snitt!BC37)</f>
        <v>185.89631034482761</v>
      </c>
      <c r="U28" s="60">
        <f>IF(P_gj.snitt!BD37=0," ",P_gj.snitt!BD37)</f>
        <v>193.47071929824563</v>
      </c>
      <c r="V28" s="60">
        <f>IF(P_gj.snitt!BE37=0," ",P_gj.snitt!BE37)</f>
        <v>194.51721428571429</v>
      </c>
      <c r="W28" s="60">
        <f>IF(P_gj.snitt!BF37=0," ",P_gj.snitt!BF37)</f>
        <v>214.8295283018868</v>
      </c>
      <c r="X28" s="60">
        <f>IF(P_gj.snitt!BG37=0," ",P_gj.snitt!BG37)</f>
        <v>212.08726923076924</v>
      </c>
      <c r="Y28" s="60">
        <f>IF(P_gj.snitt!BH37=0," ",P_gj.snitt!BH37)</f>
        <v>210.46151999999998</v>
      </c>
      <c r="Z28" s="60">
        <f>IF(P_gj.snitt!BI37=0," ",P_gj.snitt!BI37)</f>
        <v>220.06152083333333</v>
      </c>
      <c r="AA28" s="60">
        <f>IF(P_gj.snitt!BJ37=0," ",P_gj.snitt!BJ37)</f>
        <v>225.9158085106383</v>
      </c>
      <c r="AB28" s="60">
        <f>IF(P_gj.snitt!BK37=0," ",P_gj.snitt!BK37)</f>
        <v>243.34095555555558</v>
      </c>
      <c r="AC28" s="60">
        <f>IF(P_gj.snitt!BL37=0," ",P_gj.snitt!BL37)</f>
        <v>260.43154761904759</v>
      </c>
      <c r="AD28" s="60">
        <f>IF(P_gj.snitt!BM37=0," ",P_gj.snitt!BM37)</f>
        <v>255.96914999999998</v>
      </c>
    </row>
    <row r="29" spans="2:30" ht="14.1" customHeight="1" x14ac:dyDescent="0.2">
      <c r="B29" s="28" t="str">
        <f>IF(P_gj.snitt!AK38=0," ",P_gj.snitt!AK38)</f>
        <v>Rennebu</v>
      </c>
      <c r="C29" s="60">
        <f>IF(P_gj.snitt!AL38=0," ",P_gj.snitt!AL38)</f>
        <v>72.807017543859644</v>
      </c>
      <c r="D29" s="60">
        <f>IF(P_gj.snitt!AM38=0," ",P_gj.snitt!AM38)</f>
        <v>70.884955752212392</v>
      </c>
      <c r="E29" s="60">
        <f>IF(P_gj.snitt!AN38=0," ",P_gj.snitt!AN38)</f>
        <v>70.147210526315789</v>
      </c>
      <c r="F29" s="60">
        <f>IF(P_gj.snitt!AO38=0," ",P_gj.snitt!AO38)</f>
        <v>72.222486486486488</v>
      </c>
      <c r="G29" s="60">
        <f>IF(P_gj.snitt!AP38=0," ",P_gj.snitt!AP38)</f>
        <v>74.156706422018345</v>
      </c>
      <c r="H29" s="60">
        <f>IF(P_gj.snitt!AQ38=0," ",P_gj.snitt!AQ38)</f>
        <v>76.077266666666674</v>
      </c>
      <c r="I29" s="60">
        <f>IF(P_gj.snitt!AR38=0," ",P_gj.snitt!AR38)</f>
        <v>78.245225490196077</v>
      </c>
      <c r="J29" s="60">
        <f>IF(P_gj.snitt!AS38=0," ",P_gj.snitt!AS38)</f>
        <v>83.50928571428571</v>
      </c>
      <c r="K29" s="60">
        <f>IF(P_gj.snitt!AT38=0," ",P_gj.snitt!AT38)</f>
        <v>85.817447916666666</v>
      </c>
      <c r="L29" s="60">
        <f>IF(P_gj.snitt!AU38=0," ",P_gj.snitt!AU38)</f>
        <v>87.484210526315792</v>
      </c>
      <c r="M29" s="60">
        <f>IF(P_gj.snitt!AV38=0," ",P_gj.snitt!AV38)</f>
        <v>89.586956521739125</v>
      </c>
      <c r="N29" s="60">
        <f>IF(P_gj.snitt!AW38=0," ",P_gj.snitt!AW38)</f>
        <v>99.329268292682926</v>
      </c>
      <c r="O29" s="60">
        <f>IF(P_gj.snitt!AX38=0," ",P_gj.snitt!AX38)</f>
        <v>104.84810126582279</v>
      </c>
      <c r="P29" s="60">
        <f>IF(P_gj.snitt!AY38=0," ",P_gj.snitt!AY38)</f>
        <v>111.79166666666667</v>
      </c>
      <c r="Q29" s="60">
        <f>IF(P_gj.snitt!AZ38=0," ",P_gj.snitt!AZ38)</f>
        <v>115.04477611940298</v>
      </c>
      <c r="R29" s="60">
        <f>IF(P_gj.snitt!BA38=0," ",P_gj.snitt!BA38)</f>
        <v>123.30689230769231</v>
      </c>
      <c r="S29" s="60">
        <f>IF(P_gj.snitt!BB38=0," ",P_gj.snitt!BB38)</f>
        <v>119.59971212121212</v>
      </c>
      <c r="T29" s="60">
        <f>IF(P_gj.snitt!BC38=0," ",P_gj.snitt!BC38)</f>
        <v>134.63218965517243</v>
      </c>
      <c r="U29" s="60">
        <f>IF(P_gj.snitt!BD38=0," ",P_gj.snitt!BD38)</f>
        <v>132.23223333333334</v>
      </c>
      <c r="V29" s="60">
        <f>IF(P_gj.snitt!BE38=0," ",P_gj.snitt!BE38)</f>
        <v>143.3967090909091</v>
      </c>
      <c r="W29" s="60">
        <f>IF(P_gj.snitt!BF38=0," ",P_gj.snitt!BF38)</f>
        <v>153.30601886792454</v>
      </c>
      <c r="X29" s="60">
        <f>IF(P_gj.snitt!BG38=0," ",P_gj.snitt!BG38)</f>
        <v>152.99284615384616</v>
      </c>
      <c r="Y29" s="60">
        <f>IF(P_gj.snitt!BH38=0," ",P_gj.snitt!BH38)</f>
        <v>157.48955102040816</v>
      </c>
      <c r="Z29" s="60">
        <f>IF(P_gj.snitt!BI38=0," ",P_gj.snitt!BI38)</f>
        <v>164.72153333333333</v>
      </c>
      <c r="AA29" s="60">
        <f>IF(P_gj.snitt!BJ38=0," ",P_gj.snitt!BJ38)</f>
        <v>164.75613636363639</v>
      </c>
      <c r="AB29" s="60">
        <f>IF(P_gj.snitt!BK38=0," ",P_gj.snitt!BK38)</f>
        <v>172.63740476190475</v>
      </c>
      <c r="AC29" s="60">
        <f>IF(P_gj.snitt!BL38=0," ",P_gj.snitt!BL38)</f>
        <v>176.72631707317075</v>
      </c>
      <c r="AD29" s="60">
        <f>IF(P_gj.snitt!BM38=0," ",P_gj.snitt!BM38)</f>
        <v>177.58976923076924</v>
      </c>
    </row>
    <row r="30" spans="2:30" ht="14.1" customHeight="1" x14ac:dyDescent="0.2">
      <c r="B30" s="28" t="str">
        <f>IF(P_gj.snitt!AK39=0," ",P_gj.snitt!AK39)</f>
        <v>Rindal</v>
      </c>
      <c r="C30" s="60">
        <f>IF(P_gj.snitt!AL39=0," ",P_gj.snitt!AL39)</f>
        <v>69.626865671641795</v>
      </c>
      <c r="D30" s="60">
        <f>IF(P_gj.snitt!AM39=0," ",P_gj.snitt!AM39)</f>
        <v>68.368421052631575</v>
      </c>
      <c r="E30" s="60">
        <f>IF(P_gj.snitt!AN39=0," ",P_gj.snitt!AN39)</f>
        <v>68.196060606060598</v>
      </c>
      <c r="F30" s="60">
        <f>IF(P_gj.snitt!AO39=0," ",P_gj.snitt!AO39)</f>
        <v>71.945136000000005</v>
      </c>
      <c r="G30" s="60">
        <f>IF(P_gj.snitt!AP39=0," ",P_gj.snitt!AP39)</f>
        <v>74.035581967213119</v>
      </c>
      <c r="H30" s="60">
        <f>IF(P_gj.snitt!AQ39=0," ",P_gj.snitt!AQ39)</f>
        <v>72.337249999999997</v>
      </c>
      <c r="I30" s="60">
        <f>IF(P_gj.snitt!AR39=0," ",P_gj.snitt!AR39)</f>
        <v>75.775873873873863</v>
      </c>
      <c r="J30" s="60">
        <f>IF(P_gj.snitt!AS39=0," ",P_gj.snitt!AS39)</f>
        <v>77.553065420560742</v>
      </c>
      <c r="K30" s="60">
        <f>IF(P_gj.snitt!AT39=0," ",P_gj.snitt!AT39)</f>
        <v>84.323407766990286</v>
      </c>
      <c r="L30" s="60">
        <f>IF(P_gj.snitt!AU39=0," ",P_gj.snitt!AU39)</f>
        <v>87.851485148514854</v>
      </c>
      <c r="M30" s="60">
        <f>IF(P_gj.snitt!AV39=0," ",P_gj.snitt!AV39)</f>
        <v>90.206185567010309</v>
      </c>
      <c r="N30" s="60">
        <f>IF(P_gj.snitt!AW39=0," ",P_gj.snitt!AW39)</f>
        <v>96.703296703296701</v>
      </c>
      <c r="O30" s="60">
        <f>IF(P_gj.snitt!AX39=0," ",P_gj.snitt!AX39)</f>
        <v>105.10588235294118</v>
      </c>
      <c r="P30" s="60">
        <f>IF(P_gj.snitt!AY39=0," ",P_gj.snitt!AY39)</f>
        <v>109.86585365853658</v>
      </c>
      <c r="Q30" s="60">
        <f>IF(P_gj.snitt!AZ39=0," ",P_gj.snitt!AZ39)</f>
        <v>120.27272727272727</v>
      </c>
      <c r="R30" s="60">
        <f>IF(P_gj.snitt!BA39=0," ",P_gj.snitt!BA39)</f>
        <v>140.43623188405797</v>
      </c>
      <c r="S30" s="60">
        <f>IF(P_gj.snitt!BB39=0," ",P_gj.snitt!BB39)</f>
        <v>143.27358208955224</v>
      </c>
      <c r="T30" s="60">
        <f>IF(P_gj.snitt!BC39=0," ",P_gj.snitt!BC39)</f>
        <v>149.03706153846153</v>
      </c>
      <c r="U30" s="60">
        <f>IF(P_gj.snitt!BD39=0," ",P_gj.snitt!BD39)</f>
        <v>163.08996551724138</v>
      </c>
      <c r="V30" s="60">
        <f>IF(P_gj.snitt!BE39=0," ",P_gj.snitt!BE39)</f>
        <v>171.96192592592593</v>
      </c>
      <c r="W30" s="60">
        <f>IF(P_gj.snitt!BF39=0," ",P_gj.snitt!BF39)</f>
        <v>185.64401960784312</v>
      </c>
      <c r="X30" s="60">
        <f>IF(P_gj.snitt!BG39=0," ",P_gj.snitt!BG39)</f>
        <v>199.40776000000002</v>
      </c>
      <c r="Y30" s="60">
        <f>IF(P_gj.snitt!BH39=0," ",P_gj.snitt!BH39)</f>
        <v>206.03848979591837</v>
      </c>
      <c r="Z30" s="60">
        <f>IF(P_gj.snitt!BI39=0," ",P_gj.snitt!BI39)</f>
        <v>214.13899999999998</v>
      </c>
      <c r="AA30" s="60">
        <f>IF(P_gj.snitt!BJ39=0," ",P_gj.snitt!BJ39)</f>
        <v>221.67014893617019</v>
      </c>
      <c r="AB30" s="60">
        <f>IF(P_gj.snitt!BK39=0," ",P_gj.snitt!BK39)</f>
        <v>233.18818181818185</v>
      </c>
      <c r="AC30" s="60">
        <f>IF(P_gj.snitt!BL39=0," ",P_gj.snitt!BL39)</f>
        <v>247.7835348837209</v>
      </c>
      <c r="AD30" s="60">
        <f>IF(P_gj.snitt!BM39=0," ",P_gj.snitt!BM39)</f>
        <v>239.86928571428572</v>
      </c>
    </row>
    <row r="31" spans="2:30" ht="14.1" customHeight="1" x14ac:dyDescent="0.2">
      <c r="B31" s="28" t="str">
        <f>IF(P_gj.snitt!AK40=0," ",P_gj.snitt!AK40)</f>
        <v>Røros</v>
      </c>
      <c r="C31" s="60">
        <f>IF(P_gj.snitt!AL40=0," ",P_gj.snitt!AL40)</f>
        <v>66.38</v>
      </c>
      <c r="D31" s="60">
        <f>IF(P_gj.snitt!AM40=0," ",P_gj.snitt!AM40)</f>
        <v>66.848484848484844</v>
      </c>
      <c r="E31" s="60">
        <f>IF(P_gj.snitt!AN40=0," ",P_gj.snitt!AN40)</f>
        <v>65.198900000000009</v>
      </c>
      <c r="F31" s="60">
        <f>IF(P_gj.snitt!AO40=0," ",P_gj.snitt!AO40)</f>
        <v>66.064762886597933</v>
      </c>
      <c r="G31" s="60">
        <f>IF(P_gj.snitt!AP40=0," ",P_gj.snitt!AP40)</f>
        <v>66.649255319148935</v>
      </c>
      <c r="H31" s="60">
        <f>IF(P_gj.snitt!AQ40=0," ",P_gj.snitt!AQ40)</f>
        <v>66.913483146067421</v>
      </c>
      <c r="I31" s="60">
        <f>IF(P_gj.snitt!AR40=0," ",P_gj.snitt!AR40)</f>
        <v>68.953567901234564</v>
      </c>
      <c r="J31" s="60">
        <f>IF(P_gj.snitt!AS40=0," ",P_gj.snitt!AS40)</f>
        <v>71.453666666666678</v>
      </c>
      <c r="K31" s="60">
        <f>IF(P_gj.snitt!AT40=0," ",P_gj.snitt!AT40)</f>
        <v>78.104273972602741</v>
      </c>
      <c r="L31" s="60">
        <f>IF(P_gj.snitt!AU40=0," ",P_gj.snitt!AU40)</f>
        <v>82.115942028985501</v>
      </c>
      <c r="M31" s="60">
        <f>IF(P_gj.snitt!AV40=0," ",P_gj.snitt!AV40)</f>
        <v>85.791044776119406</v>
      </c>
      <c r="N31" s="60">
        <f>IF(P_gj.snitt!AW40=0," ",P_gj.snitt!AW40)</f>
        <v>89.703125</v>
      </c>
      <c r="O31" s="60">
        <f>IF(P_gj.snitt!AX40=0," ",P_gj.snitt!AX40)</f>
        <v>93.442622950819668</v>
      </c>
      <c r="P31" s="60">
        <f>IF(P_gj.snitt!AY40=0," ",P_gj.snitt!AY40)</f>
        <v>101.92592592592592</v>
      </c>
      <c r="Q31" s="60">
        <f>IF(P_gj.snitt!AZ40=0," ",P_gj.snitt!AZ40)</f>
        <v>110.36734693877551</v>
      </c>
      <c r="R31" s="60">
        <f>IF(P_gj.snitt!BA40=0," ",P_gj.snitt!BA40)</f>
        <v>120.31093617021276</v>
      </c>
      <c r="S31" s="60">
        <f>IF(P_gj.snitt!BB40=0," ",P_gj.snitt!BB40)</f>
        <v>127.94423255813953</v>
      </c>
      <c r="T31" s="60">
        <f>IF(P_gj.snitt!BC40=0," ",P_gj.snitt!BC40)</f>
        <v>133.35895238095239</v>
      </c>
      <c r="U31" s="60">
        <f>IF(P_gj.snitt!BD40=0," ",P_gj.snitt!BD40)</f>
        <v>130.452675</v>
      </c>
      <c r="V31" s="60">
        <f>IF(P_gj.snitt!BE40=0," ",P_gj.snitt!BE40)</f>
        <v>141.55667567567568</v>
      </c>
      <c r="W31" s="60">
        <f>IF(P_gj.snitt!BF40=0," ",P_gj.snitt!BF40)</f>
        <v>147.19018421052633</v>
      </c>
      <c r="X31" s="60">
        <f>IF(P_gj.snitt!BG40=0," ",P_gj.snitt!BG40)</f>
        <v>145.44523076923076</v>
      </c>
      <c r="Y31" s="60">
        <f>IF(P_gj.snitt!BH40=0," ",P_gj.snitt!BH40)</f>
        <v>149.51963157894738</v>
      </c>
      <c r="Z31" s="60">
        <f>IF(P_gj.snitt!BI40=0," ",P_gj.snitt!BI40)</f>
        <v>159.43807894736841</v>
      </c>
      <c r="AA31" s="60">
        <f>IF(P_gj.snitt!BJ40=0," ",P_gj.snitt!BJ40)</f>
        <v>186.64639393939393</v>
      </c>
      <c r="AB31" s="60">
        <f>IF(P_gj.snitt!BK40=0," ",P_gj.snitt!BK40)</f>
        <v>186.98664705882354</v>
      </c>
      <c r="AC31" s="60">
        <f>IF(P_gj.snitt!BL40=0," ",P_gj.snitt!BL40)</f>
        <v>200.43284374999999</v>
      </c>
      <c r="AD31" s="60">
        <f>IF(P_gj.snitt!BM40=0," ",P_gj.snitt!BM40)</f>
        <v>201.37060000000002</v>
      </c>
    </row>
    <row r="32" spans="2:30" ht="14.1" customHeight="1" x14ac:dyDescent="0.2">
      <c r="B32" s="28" t="str">
        <f>IF(P_gj.snitt!AK41=0," ",P_gj.snitt!AK41)</f>
        <v>Røyrvik</v>
      </c>
      <c r="C32" s="60">
        <f>IF(P_gj.snitt!AL41=0," ",P_gj.snitt!AL41)</f>
        <v>46.1875</v>
      </c>
      <c r="D32" s="60">
        <f>IF(P_gj.snitt!AM41=0," ",P_gj.snitt!AM41)</f>
        <v>49.75</v>
      </c>
      <c r="E32" s="60">
        <f>IF(P_gj.snitt!AN41=0," ",P_gj.snitt!AN41)</f>
        <v>62.031769230769228</v>
      </c>
      <c r="F32" s="60">
        <f>IF(P_gj.snitt!AO41=0," ",P_gj.snitt!AO41)</f>
        <v>66.347384615384613</v>
      </c>
      <c r="G32" s="60">
        <f>IF(P_gj.snitt!AP41=0," ",P_gj.snitt!AP41)</f>
        <v>63.928538461538466</v>
      </c>
      <c r="H32" s="60">
        <f>IF(P_gj.snitt!AQ41=0," ",P_gj.snitt!AQ41)</f>
        <v>68.606333333333325</v>
      </c>
      <c r="I32" s="60">
        <f>IF(P_gj.snitt!AR41=0," ",P_gj.snitt!AR41)</f>
        <v>69.819636363636363</v>
      </c>
      <c r="J32" s="60">
        <f>IF(P_gj.snitt!AS41=0," ",P_gj.snitt!AS41)</f>
        <v>83.819000000000003</v>
      </c>
      <c r="K32" s="60">
        <f>IF(P_gj.snitt!AT41=0," ",P_gj.snitt!AT41)</f>
        <v>86.99366666666667</v>
      </c>
      <c r="L32" s="60">
        <f>IF(P_gj.snitt!AU41=0," ",P_gj.snitt!AU41)</f>
        <v>89.125</v>
      </c>
      <c r="M32" s="60">
        <f>IF(P_gj.snitt!AV41=0," ",P_gj.snitt!AV41)</f>
        <v>86.285714285714292</v>
      </c>
      <c r="N32" s="60">
        <f>IF(P_gj.snitt!AW41=0," ",P_gj.snitt!AW41)</f>
        <v>86</v>
      </c>
      <c r="O32" s="60">
        <f>IF(P_gj.snitt!AX41=0," ",P_gj.snitt!AX41)</f>
        <v>87.714285714285708</v>
      </c>
      <c r="P32" s="60">
        <f>IF(P_gj.snitt!AY41=0," ",P_gj.snitt!AY41)</f>
        <v>93.833333333333329</v>
      </c>
      <c r="Q32" s="60">
        <f>IF(P_gj.snitt!AZ41=0," ",P_gj.snitt!AZ41)</f>
        <v>87.5</v>
      </c>
      <c r="R32" s="60">
        <f>IF(P_gj.snitt!BA41=0," ",P_gj.snitt!BA41)</f>
        <v>87.214666666666673</v>
      </c>
      <c r="S32" s="60">
        <f>IF(P_gj.snitt!BB41=0," ",P_gj.snitt!BB41)</f>
        <v>92.165500000000009</v>
      </c>
      <c r="T32" s="60">
        <f>IF(P_gj.snitt!BC41=0," ",P_gj.snitt!BC41)</f>
        <v>89.265666666666675</v>
      </c>
      <c r="U32" s="60">
        <f>IF(P_gj.snitt!BD41=0," ",P_gj.snitt!BD41)</f>
        <v>90.530333333333331</v>
      </c>
      <c r="V32" s="60">
        <f>IF(P_gj.snitt!BE41=0," ",P_gj.snitt!BE41)</f>
        <v>84.075499999999991</v>
      </c>
      <c r="W32" s="60">
        <f>IF(P_gj.snitt!BF41=0," ",P_gj.snitt!BF41)</f>
        <v>88.375</v>
      </c>
      <c r="X32" s="60">
        <f>IF(P_gj.snitt!BG41=0," ",P_gj.snitt!BG41)</f>
        <v>81.208666666666673</v>
      </c>
      <c r="Y32" s="60">
        <f>IF(P_gj.snitt!BH41=0," ",P_gj.snitt!BH41)</f>
        <v>94.293833333333339</v>
      </c>
      <c r="Z32" s="60">
        <f>IF(P_gj.snitt!BI41=0," ",P_gj.snitt!BI41)</f>
        <v>68.394500000000008</v>
      </c>
      <c r="AA32" s="60">
        <f>IF(P_gj.snitt!BJ41=0," ",P_gj.snitt!BJ41)</f>
        <v>99.58475</v>
      </c>
      <c r="AB32" s="60">
        <f>IF(P_gj.snitt!BK41=0," ",P_gj.snitt!BK41)</f>
        <v>123.66733333333333</v>
      </c>
      <c r="AC32" s="60">
        <f>IF(P_gj.snitt!BL41=0," ",P_gj.snitt!BL41)</f>
        <v>143.6225</v>
      </c>
      <c r="AD32" s="60">
        <f>IF(P_gj.snitt!BM41=0," ",P_gj.snitt!BM41)</f>
        <v>148.37549999999999</v>
      </c>
    </row>
    <row r="33" spans="2:30" ht="14.1" customHeight="1" x14ac:dyDescent="0.2">
      <c r="B33" s="28" t="str">
        <f>IF(P_gj.snitt!AK42=0," ",P_gj.snitt!AK42)</f>
        <v>Selbu</v>
      </c>
      <c r="C33" s="60">
        <f>IF(P_gj.snitt!AL42=0," ",P_gj.snitt!AL42)</f>
        <v>68.277777777777771</v>
      </c>
      <c r="D33" s="60">
        <f>IF(P_gj.snitt!AM42=0," ",P_gj.snitt!AM42)</f>
        <v>66.231481481481481</v>
      </c>
      <c r="E33" s="60">
        <f>IF(P_gj.snitt!AN42=0," ",P_gj.snitt!AN42)</f>
        <v>67.48093396226416</v>
      </c>
      <c r="F33" s="60">
        <f>IF(P_gj.snitt!AO42=0," ",P_gj.snitt!AO42)</f>
        <v>68.882019230769231</v>
      </c>
      <c r="G33" s="60">
        <f>IF(P_gj.snitt!AP42=0," ",P_gj.snitt!AP42)</f>
        <v>69.908088235294116</v>
      </c>
      <c r="H33" s="60">
        <f>IF(P_gj.snitt!AQ42=0," ",P_gj.snitt!AQ42)</f>
        <v>73.521479166666666</v>
      </c>
      <c r="I33" s="60">
        <f>IF(P_gj.snitt!AR42=0," ",P_gj.snitt!AR42)</f>
        <v>73.576936170212761</v>
      </c>
      <c r="J33" s="60">
        <f>IF(P_gj.snitt!AS42=0," ",P_gj.snitt!AS42)</f>
        <v>77.116337078651682</v>
      </c>
      <c r="K33" s="60">
        <f>IF(P_gj.snitt!AT42=0," ",P_gj.snitt!AT42)</f>
        <v>83.236964705882357</v>
      </c>
      <c r="L33" s="60">
        <f>IF(P_gj.snitt!AU42=0," ",P_gj.snitt!AU42)</f>
        <v>84.92771084337349</v>
      </c>
      <c r="M33" s="60">
        <f>IF(P_gj.snitt!AV42=0," ",P_gj.snitt!AV42)</f>
        <v>92.8</v>
      </c>
      <c r="N33" s="60">
        <f>IF(P_gj.snitt!AW42=0," ",P_gj.snitt!AW42)</f>
        <v>107.77611940298507</v>
      </c>
      <c r="O33" s="60">
        <f>IF(P_gj.snitt!AX42=0," ",P_gj.snitt!AX42)</f>
        <v>118.86153846153846</v>
      </c>
      <c r="P33" s="60">
        <f>IF(P_gj.snitt!AY42=0," ",P_gj.snitt!AY42)</f>
        <v>124.50819672131148</v>
      </c>
      <c r="Q33" s="60">
        <f>IF(P_gj.snitt!AZ42=0," ",P_gj.snitt!AZ42)</f>
        <v>133.78181818181818</v>
      </c>
      <c r="R33" s="60">
        <f>IF(P_gj.snitt!BA42=0," ",P_gj.snitt!BA42)</f>
        <v>150.19322</v>
      </c>
      <c r="S33" s="60">
        <f>IF(P_gj.snitt!BB42=0," ",P_gj.snitt!BB42)</f>
        <v>150.35483673469386</v>
      </c>
      <c r="T33" s="60">
        <f>IF(P_gj.snitt!BC42=0," ",P_gj.snitt!BC42)</f>
        <v>159.46975510204081</v>
      </c>
      <c r="U33" s="60">
        <f>IF(P_gj.snitt!BD42=0," ",P_gj.snitt!BD42)</f>
        <v>167.03224444444444</v>
      </c>
      <c r="V33" s="60">
        <f>IF(P_gj.snitt!BE42=0," ",P_gj.snitt!BE42)</f>
        <v>176.56316279069767</v>
      </c>
      <c r="W33" s="60">
        <f>IF(P_gj.snitt!BF42=0," ",P_gj.snitt!BF42)</f>
        <v>180.66930232558138</v>
      </c>
      <c r="X33" s="60">
        <f>IF(P_gj.snitt!BG42=0," ",P_gj.snitt!BG42)</f>
        <v>201.45627500000001</v>
      </c>
      <c r="Y33" s="60">
        <f>IF(P_gj.snitt!BH42=0," ",P_gj.snitt!BH42)</f>
        <v>210.21033333333332</v>
      </c>
      <c r="Z33" s="60">
        <f>IF(P_gj.snitt!BI42=0," ",P_gj.snitt!BI42)</f>
        <v>219.052975</v>
      </c>
      <c r="AA33" s="60">
        <f>IF(P_gj.snitt!BJ42=0," ",P_gj.snitt!BJ42)</f>
        <v>262.03664705882352</v>
      </c>
      <c r="AB33" s="60">
        <f>IF(P_gj.snitt!BK42=0," ",P_gj.snitt!BK42)</f>
        <v>269.29364705882352</v>
      </c>
      <c r="AC33" s="60">
        <f>IF(P_gj.snitt!BL42=0," ",P_gj.snitt!BL42)</f>
        <v>280.52587878787875</v>
      </c>
      <c r="AD33" s="60">
        <f>IF(P_gj.snitt!BM42=0," ",P_gj.snitt!BM42)</f>
        <v>277.47037499999999</v>
      </c>
    </row>
    <row r="34" spans="2:30" ht="14.1" customHeight="1" x14ac:dyDescent="0.2">
      <c r="B34" s="28" t="str">
        <f>IF(P_gj.snitt!AK43=0," ",P_gj.snitt!AK43)</f>
        <v>Skaun</v>
      </c>
      <c r="C34" s="60">
        <f>IF(P_gj.snitt!AL43=0," ",P_gj.snitt!AL43)</f>
        <v>67.402439024390247</v>
      </c>
      <c r="D34" s="60">
        <f>IF(P_gj.snitt!AM43=0," ",P_gj.snitt!AM43)</f>
        <v>66.740740740740748</v>
      </c>
      <c r="E34" s="60">
        <f>IF(P_gj.snitt!AN43=0," ",P_gj.snitt!AN43)</f>
        <v>66.779111111111106</v>
      </c>
      <c r="F34" s="60">
        <f>IF(P_gj.snitt!AO43=0," ",P_gj.snitt!AO43)</f>
        <v>67.581844155844152</v>
      </c>
      <c r="G34" s="60">
        <f>IF(P_gj.snitt!AP43=0," ",P_gj.snitt!AP43)</f>
        <v>69.80554794520549</v>
      </c>
      <c r="H34" s="60">
        <f>IF(P_gj.snitt!AQ43=0," ",P_gj.snitt!AQ43)</f>
        <v>68.325405797101453</v>
      </c>
      <c r="I34" s="60">
        <f>IF(P_gj.snitt!AR43=0," ",P_gj.snitt!AR43)</f>
        <v>73.139370967741925</v>
      </c>
      <c r="J34" s="60">
        <f>IF(P_gj.snitt!AS43=0," ",P_gj.snitt!AS43)</f>
        <v>76.544403508771936</v>
      </c>
      <c r="K34" s="60">
        <f>IF(P_gj.snitt!AT43=0," ",P_gj.snitt!AT43)</f>
        <v>80.155629629629644</v>
      </c>
      <c r="L34" s="60">
        <f>IF(P_gj.snitt!AU43=0," ",P_gj.snitt!AU43)</f>
        <v>82.48</v>
      </c>
      <c r="M34" s="60">
        <f>IF(P_gj.snitt!AV43=0," ",P_gj.snitt!AV43)</f>
        <v>83.152173913043484</v>
      </c>
      <c r="N34" s="60">
        <f>IF(P_gj.snitt!AW43=0," ",P_gj.snitt!AW43)</f>
        <v>83.847826086956516</v>
      </c>
      <c r="O34" s="60">
        <f>IF(P_gj.snitt!AX43=0," ",P_gj.snitt!AX43)</f>
        <v>84.61363636363636</v>
      </c>
      <c r="P34" s="60">
        <f>IF(P_gj.snitt!AY43=0," ",P_gj.snitt!AY43)</f>
        <v>101.84210526315789</v>
      </c>
      <c r="Q34" s="60">
        <f>IF(P_gj.snitt!AZ43=0," ",P_gj.snitt!AZ43)</f>
        <v>100.16666666666667</v>
      </c>
      <c r="R34" s="60">
        <f>IF(P_gj.snitt!BA43=0," ",P_gj.snitt!BA43)</f>
        <v>121.41516666666666</v>
      </c>
      <c r="S34" s="60">
        <f>IF(P_gj.snitt!BB43=0," ",P_gj.snitt!BB43)</f>
        <v>117.6345</v>
      </c>
      <c r="T34" s="60">
        <f>IF(P_gj.snitt!BC43=0," ",P_gj.snitt!BC43)</f>
        <v>135.49854166666668</v>
      </c>
      <c r="U34" s="60">
        <f>IF(P_gj.snitt!BD43=0," ",P_gj.snitt!BD43)</f>
        <v>144.1228695652174</v>
      </c>
      <c r="V34" s="60">
        <f>IF(P_gj.snitt!BE43=0," ",P_gj.snitt!BE43)</f>
        <v>145.47436363636365</v>
      </c>
      <c r="W34" s="60">
        <f>IF(P_gj.snitt!BF43=0," ",P_gj.snitt!BF43)</f>
        <v>160.73305555555555</v>
      </c>
      <c r="X34" s="60">
        <f>IF(P_gj.snitt!BG43=0," ",P_gj.snitt!BG43)</f>
        <v>176.1170625</v>
      </c>
      <c r="Y34" s="60">
        <f>IF(P_gj.snitt!BH43=0," ",P_gj.snitt!BH43)</f>
        <v>181.73106250000001</v>
      </c>
      <c r="Z34" s="60">
        <f>IF(P_gj.snitt!BI43=0," ",P_gj.snitt!BI43)</f>
        <v>205.19099999999997</v>
      </c>
      <c r="AA34" s="60">
        <f>IF(P_gj.snitt!BJ43=0," ",P_gj.snitt!BJ43)</f>
        <v>205.85720000000001</v>
      </c>
      <c r="AB34" s="60">
        <f>IF(P_gj.snitt!BK43=0," ",P_gj.snitt!BK43)</f>
        <v>225.29661538461539</v>
      </c>
      <c r="AC34" s="60">
        <f>IF(P_gj.snitt!BL43=0," ",P_gj.snitt!BL43)</f>
        <v>230.45007692307692</v>
      </c>
      <c r="AD34" s="60">
        <f>IF(P_gj.snitt!BM43=0," ",P_gj.snitt!BM43)</f>
        <v>216.08530769230768</v>
      </c>
    </row>
    <row r="35" spans="2:30" ht="14.1" customHeight="1" x14ac:dyDescent="0.2">
      <c r="B35" s="28" t="str">
        <f>IF(P_gj.snitt!AK44=0," ",P_gj.snitt!AK44)</f>
        <v>Snåsa</v>
      </c>
      <c r="C35" s="60">
        <f>IF(P_gj.snitt!AL44=0," ",P_gj.snitt!AL44)</f>
        <v>77.293577981651381</v>
      </c>
      <c r="D35" s="60">
        <f>IF(P_gj.snitt!AM44=0," ",P_gj.snitt!AM44)</f>
        <v>76.651376146788991</v>
      </c>
      <c r="E35" s="60">
        <f>IF(P_gj.snitt!AN44=0," ",P_gj.snitt!AN44)</f>
        <v>78.888862385321104</v>
      </c>
      <c r="F35" s="60">
        <f>IF(P_gj.snitt!AO44=0," ",P_gj.snitt!AO44)</f>
        <v>79.777009259259259</v>
      </c>
      <c r="G35" s="60">
        <f>IF(P_gj.snitt!AP44=0," ",P_gj.snitt!AP44)</f>
        <v>79.221177570093445</v>
      </c>
      <c r="H35" s="60">
        <f>IF(P_gj.snitt!AQ44=0," ",P_gj.snitt!AQ44)</f>
        <v>77.252726415094344</v>
      </c>
      <c r="I35" s="60">
        <f>IF(P_gj.snitt!AR44=0," ",P_gj.snitt!AR44)</f>
        <v>79.032900990099009</v>
      </c>
      <c r="J35" s="60">
        <f>IF(P_gj.snitt!AS44=0," ",P_gj.snitt!AS44)</f>
        <v>87.487234042553183</v>
      </c>
      <c r="K35" s="60">
        <f>IF(P_gj.snitt!AT44=0," ",P_gj.snitt!AT44)</f>
        <v>92.797233333333338</v>
      </c>
      <c r="L35" s="60">
        <f>IF(P_gj.snitt!AU44=0," ",P_gj.snitt!AU44)</f>
        <v>95.174418604651166</v>
      </c>
      <c r="M35" s="60">
        <f>IF(P_gj.snitt!AV44=0," ",P_gj.snitt!AV44)</f>
        <v>97.904761904761898</v>
      </c>
      <c r="N35" s="60">
        <f>IF(P_gj.snitt!AW44=0," ",P_gj.snitt!AW44)</f>
        <v>106.23076923076923</v>
      </c>
      <c r="O35" s="60">
        <f>IF(P_gj.snitt!AX44=0," ",P_gj.snitt!AX44)</f>
        <v>116.34666666666666</v>
      </c>
      <c r="P35" s="60">
        <f>IF(P_gj.snitt!AY44=0," ",P_gj.snitt!AY44)</f>
        <v>115.73239436619718</v>
      </c>
      <c r="Q35" s="60">
        <f>IF(P_gj.snitt!AZ44=0," ",P_gj.snitt!AZ44)</f>
        <v>123.98484848484848</v>
      </c>
      <c r="R35" s="60">
        <f>IF(P_gj.snitt!BA44=0," ",P_gj.snitt!BA44)</f>
        <v>132.2175</v>
      </c>
      <c r="S35" s="60">
        <f>IF(P_gj.snitt!BB44=0," ",P_gj.snitt!BB44)</f>
        <v>135.2443442622951</v>
      </c>
      <c r="T35" s="60">
        <f>IF(P_gj.snitt!BC44=0," ",P_gj.snitt!BC44)</f>
        <v>143.10046666666668</v>
      </c>
      <c r="U35" s="60">
        <f>IF(P_gj.snitt!BD44=0," ",P_gj.snitt!BD44)</f>
        <v>142.3298474576271</v>
      </c>
      <c r="V35" s="60">
        <f>IF(P_gj.snitt!BE44=0," ",P_gj.snitt!BE44)</f>
        <v>149.02073584905662</v>
      </c>
      <c r="W35" s="60">
        <f>IF(P_gj.snitt!BF44=0," ",P_gj.snitt!BF44)</f>
        <v>168.5368125</v>
      </c>
      <c r="X35" s="60">
        <f>IF(P_gj.snitt!BG44=0," ",P_gj.snitt!BG44)</f>
        <v>167.82075</v>
      </c>
      <c r="Y35" s="60">
        <f>IF(P_gj.snitt!BH44=0," ",P_gj.snitt!BH44)</f>
        <v>168.14378723404255</v>
      </c>
      <c r="Z35" s="60">
        <f>IF(P_gj.snitt!BI44=0," ",P_gj.snitt!BI44)</f>
        <v>177.39463043478261</v>
      </c>
      <c r="AA35" s="60">
        <f>IF(P_gj.snitt!BJ44=0," ",P_gj.snitt!BJ44)</f>
        <v>201.39980487804877</v>
      </c>
      <c r="AB35" s="60">
        <f>IF(P_gj.snitt!BK44=0," ",P_gj.snitt!BK44)</f>
        <v>205.74623076923078</v>
      </c>
      <c r="AC35" s="60">
        <f>IF(P_gj.snitt!BL44=0," ",P_gj.snitt!BL44)</f>
        <v>213.7533157894737</v>
      </c>
      <c r="AD35" s="60">
        <f>IF(P_gj.snitt!BM44=0," ",P_gj.snitt!BM44)</f>
        <v>229.71554545454546</v>
      </c>
    </row>
    <row r="36" spans="2:30" ht="14.1" customHeight="1" x14ac:dyDescent="0.2">
      <c r="B36" s="28" t="str">
        <f>IF(P_gj.snitt!AK45=0," ",P_gj.snitt!AK45)</f>
        <v>Steinkjer</v>
      </c>
      <c r="C36" s="60">
        <f>IF(P_gj.snitt!AL45=0," ",P_gj.snitt!AL45)</f>
        <v>82.667447306791573</v>
      </c>
      <c r="D36" s="60">
        <f>IF(P_gj.snitt!AM45=0," ",P_gj.snitt!AM45)</f>
        <v>82.058823529411768</v>
      </c>
      <c r="E36" s="60">
        <f>IF(P_gj.snitt!AN45=0," ",P_gj.snitt!AN45)</f>
        <v>83.156593380614666</v>
      </c>
      <c r="F36" s="60">
        <f>IF(P_gj.snitt!AO45=0," ",P_gj.snitt!AO45)</f>
        <v>85.124227817745805</v>
      </c>
      <c r="G36" s="60">
        <f>IF(P_gj.snitt!AP45=0," ",P_gj.snitt!AP45)</f>
        <v>86.146179104477625</v>
      </c>
      <c r="H36" s="60">
        <f>IF(P_gj.snitt!AQ45=0," ",P_gj.snitt!AQ45)</f>
        <v>85.4609378238342</v>
      </c>
      <c r="I36" s="60">
        <f>IF(P_gj.snitt!AR45=0," ",P_gj.snitt!AR45)</f>
        <v>89.411122905027938</v>
      </c>
      <c r="J36" s="60">
        <f>IF(P_gj.snitt!AS45=0," ",P_gj.snitt!AS45)</f>
        <v>97.954583832335331</v>
      </c>
      <c r="K36" s="60">
        <f>IF(P_gj.snitt!AT45=0," ",P_gj.snitt!AT45)</f>
        <v>107.45195176848875</v>
      </c>
      <c r="L36" s="60">
        <f>IF(P_gj.snitt!AU45=0," ",P_gj.snitt!AU45)</f>
        <v>111.07516339869281</v>
      </c>
      <c r="M36" s="60">
        <f>IF(P_gj.snitt!AV45=0," ",P_gj.snitt!AV45)</f>
        <v>116.40753424657534</v>
      </c>
      <c r="N36" s="60">
        <f>IF(P_gj.snitt!AW45=0," ",P_gj.snitt!AW45)</f>
        <v>123.32967032967034</v>
      </c>
      <c r="O36" s="60">
        <f>IF(P_gj.snitt!AX45=0," ",P_gj.snitt!AX45)</f>
        <v>145.49180327868854</v>
      </c>
      <c r="P36" s="60">
        <f>IF(P_gj.snitt!AY45=0," ",P_gj.snitt!AY45)</f>
        <v>148.93013100436681</v>
      </c>
      <c r="Q36" s="60">
        <f>IF(P_gj.snitt!AZ45=0," ",P_gj.snitt!AZ45)</f>
        <v>162.37019230769232</v>
      </c>
      <c r="R36" s="60">
        <f>IF(P_gj.snitt!BA45=0," ",P_gj.snitt!BA45)</f>
        <v>172.43954545454545</v>
      </c>
      <c r="S36" s="60">
        <f>IF(P_gj.snitt!BB45=0," ",P_gj.snitt!BB45)</f>
        <v>168.47304522613064</v>
      </c>
      <c r="T36" s="60">
        <f>IF(P_gj.snitt!BC45=0," ",P_gj.snitt!BC45)</f>
        <v>185.8293475935829</v>
      </c>
      <c r="U36" s="60">
        <f>IF(P_gj.snitt!BD45=0," ",P_gj.snitt!BD45)</f>
        <v>188.98005000000001</v>
      </c>
      <c r="V36" s="60">
        <f>IF(P_gj.snitt!BE45=0," ",P_gj.snitt!BE45)</f>
        <v>192.61824705882356</v>
      </c>
      <c r="W36" s="60">
        <f>IF(P_gj.snitt!BF45=0," ",P_gj.snitt!BF45)</f>
        <v>217.52801986754966</v>
      </c>
      <c r="X36" s="60">
        <f>IF(P_gj.snitt!BG45=0," ",P_gj.snitt!BG45)</f>
        <v>224.94810273972604</v>
      </c>
      <c r="Y36" s="60">
        <f>IF(P_gj.snitt!BH45=0," ",P_gj.snitt!BH45)</f>
        <v>223.19717021276594</v>
      </c>
      <c r="Z36" s="60">
        <f>IF(P_gj.snitt!BI45=0," ",P_gj.snitt!BI45)</f>
        <v>231.80880714285715</v>
      </c>
      <c r="AA36" s="60">
        <f>IF(P_gj.snitt!BJ45=0," ",P_gj.snitt!BJ45)</f>
        <v>236.59173684210526</v>
      </c>
      <c r="AB36" s="60">
        <f>IF(P_gj.snitt!BK45=0," ",P_gj.snitt!BK45)</f>
        <v>240.87973809523811</v>
      </c>
      <c r="AC36" s="60">
        <f>IF(P_gj.snitt!BL45=0," ",P_gj.snitt!BL45)</f>
        <v>267.14152136752136</v>
      </c>
      <c r="AD36" s="60">
        <f>IF(P_gj.snitt!BM45=0," ",P_gj.snitt!BM45)</f>
        <v>254.35506896551723</v>
      </c>
    </row>
    <row r="37" spans="2:30" ht="14.1" customHeight="1" x14ac:dyDescent="0.2">
      <c r="B37" s="28" t="str">
        <f>IF(P_gj.snitt!AK46=0," ",P_gj.snitt!AK46)</f>
        <v>Stjørdal</v>
      </c>
      <c r="C37" s="60">
        <f>IF(P_gj.snitt!AL46=0," ",P_gj.snitt!AL46)</f>
        <v>62.954081632653065</v>
      </c>
      <c r="D37" s="60">
        <f>IF(P_gj.snitt!AM46=0," ",P_gj.snitt!AM46)</f>
        <v>61.774358974358975</v>
      </c>
      <c r="E37" s="60">
        <f>IF(P_gj.snitt!AN46=0," ",P_gj.snitt!AN46)</f>
        <v>63.767455958549228</v>
      </c>
      <c r="F37" s="60">
        <f>IF(P_gj.snitt!AO46=0," ",P_gj.snitt!AO46)</f>
        <v>63.528168421052634</v>
      </c>
      <c r="G37" s="60">
        <f>IF(P_gj.snitt!AP46=0," ",P_gj.snitt!AP46)</f>
        <v>64.985863387978142</v>
      </c>
      <c r="H37" s="60">
        <f>IF(P_gj.snitt!AQ46=0," ",P_gj.snitt!AQ46)</f>
        <v>61.833710227272725</v>
      </c>
      <c r="I37" s="60">
        <f>IF(P_gj.snitt!AR46=0," ",P_gj.snitt!AR46)</f>
        <v>66.396424836601312</v>
      </c>
      <c r="J37" s="60">
        <f>IF(P_gj.snitt!AS46=0," ",P_gj.snitt!AS46)</f>
        <v>70.544956834532371</v>
      </c>
      <c r="K37" s="60">
        <f>IF(P_gj.snitt!AT46=0," ",P_gj.snitt!AT46)</f>
        <v>73.987238095238098</v>
      </c>
      <c r="L37" s="60">
        <f>IF(P_gj.snitt!AU46=0," ",P_gj.snitt!AU46)</f>
        <v>78.233333333333334</v>
      </c>
      <c r="M37" s="60">
        <f>IF(P_gj.snitt!AV46=0," ",P_gj.snitt!AV46)</f>
        <v>79.258928571428569</v>
      </c>
      <c r="N37" s="60">
        <f>IF(P_gj.snitt!AW46=0," ",P_gj.snitt!AW46)</f>
        <v>80.732673267326732</v>
      </c>
      <c r="O37" s="60">
        <f>IF(P_gj.snitt!AX46=0," ",P_gj.snitt!AX46)</f>
        <v>100.3012048192771</v>
      </c>
      <c r="P37" s="60">
        <f>IF(P_gj.snitt!AY46=0," ",P_gj.snitt!AY46)</f>
        <v>107.59210526315789</v>
      </c>
      <c r="Q37" s="60">
        <f>IF(P_gj.snitt!AZ46=0," ",P_gj.snitt!AZ46)</f>
        <v>109.56756756756756</v>
      </c>
      <c r="R37" s="60">
        <f>IF(P_gj.snitt!BA46=0," ",P_gj.snitt!BA46)</f>
        <v>114.32133333333334</v>
      </c>
      <c r="S37" s="60">
        <f>IF(P_gj.snitt!BB46=0," ",P_gj.snitt!BB46)</f>
        <v>111.98876388888888</v>
      </c>
      <c r="T37" s="60">
        <f>IF(P_gj.snitt!BC46=0," ",P_gj.snitt!BC46)</f>
        <v>115.79875</v>
      </c>
      <c r="U37" s="60">
        <f>IF(P_gj.snitt!BD46=0," ",P_gj.snitt!BD46)</f>
        <v>107.297115942029</v>
      </c>
      <c r="V37" s="60">
        <f>IF(P_gj.snitt!BE46=0," ",P_gj.snitt!BE46)</f>
        <v>121.76599999999999</v>
      </c>
      <c r="W37" s="60">
        <f>IF(P_gj.snitt!BF46=0," ",P_gj.snitt!BF46)</f>
        <v>134.56678431372549</v>
      </c>
      <c r="X37" s="60">
        <f>IF(P_gj.snitt!BG46=0," ",P_gj.snitt!BG46)</f>
        <v>139.57972916666668</v>
      </c>
      <c r="Y37" s="60">
        <f>IF(P_gj.snitt!BH46=0," ",P_gj.snitt!BH46)</f>
        <v>134.48052173913044</v>
      </c>
      <c r="Z37" s="60">
        <f>IF(P_gj.snitt!BI46=0," ",P_gj.snitt!BI46)</f>
        <v>141.26448837209301</v>
      </c>
      <c r="AA37" s="60">
        <f>IF(P_gj.snitt!BJ46=0," ",P_gj.snitt!BJ46)</f>
        <v>152.37820512820514</v>
      </c>
      <c r="AB37" s="60">
        <f>IF(P_gj.snitt!BK46=0," ",P_gj.snitt!BK46)</f>
        <v>164.35405555555556</v>
      </c>
      <c r="AC37" s="60">
        <f>IF(P_gj.snitt!BL46=0," ",P_gj.snitt!BL46)</f>
        <v>172.35711428571429</v>
      </c>
      <c r="AD37" s="60">
        <f>IF(P_gj.snitt!BM46=0," ",P_gj.snitt!BM46)</f>
        <v>162.42321212121215</v>
      </c>
    </row>
    <row r="38" spans="2:30" ht="14.1" customHeight="1" x14ac:dyDescent="0.2">
      <c r="B38" s="28" t="str">
        <f>IF(P_gj.snitt!AK47=0," ",P_gj.snitt!AK47)</f>
        <v>Trondheim</v>
      </c>
      <c r="C38" s="60">
        <f>IF(P_gj.snitt!AL47=0," ",P_gj.snitt!AL47)</f>
        <v>78.75454545454545</v>
      </c>
      <c r="D38" s="60">
        <f>IF(P_gj.snitt!AM47=0," ",P_gj.snitt!AM47)</f>
        <v>77.796296296296291</v>
      </c>
      <c r="E38" s="60">
        <f>IF(P_gj.snitt!AN47=0," ",P_gj.snitt!AN47)</f>
        <v>77.825831775700948</v>
      </c>
      <c r="F38" s="60">
        <f>IF(P_gj.snitt!AO47=0," ",P_gj.snitt!AO47)</f>
        <v>78.363504854368927</v>
      </c>
      <c r="G38" s="60">
        <f>IF(P_gj.snitt!AP47=0," ",P_gj.snitt!AP47)</f>
        <v>79.244079207920791</v>
      </c>
      <c r="H38" s="60">
        <f>IF(P_gj.snitt!AQ47=0," ",P_gj.snitt!AQ47)</f>
        <v>77.96889583333332</v>
      </c>
      <c r="I38" s="60">
        <f>IF(P_gj.snitt!AR47=0," ",P_gj.snitt!AR47)</f>
        <v>80.991709302325589</v>
      </c>
      <c r="J38" s="60">
        <f>IF(P_gj.snitt!AS47=0," ",P_gj.snitt!AS47)</f>
        <v>85.594571428571427</v>
      </c>
      <c r="K38" s="60">
        <f>IF(P_gj.snitt!AT47=0," ",P_gj.snitt!AT47)</f>
        <v>88.358249999999998</v>
      </c>
      <c r="L38" s="60">
        <f>IF(P_gj.snitt!AU47=0," ",P_gj.snitt!AU47)</f>
        <v>94.149253731343279</v>
      </c>
      <c r="M38" s="60">
        <f>IF(P_gj.snitt!AV47=0," ",P_gj.snitt!AV47)</f>
        <v>95.390625</v>
      </c>
      <c r="N38" s="60">
        <f>IF(P_gj.snitt!AW47=0," ",P_gj.snitt!AW47)</f>
        <v>104.44444444444444</v>
      </c>
      <c r="O38" s="60">
        <f>IF(P_gj.snitt!AX47=0," ",P_gj.snitt!AX47)</f>
        <v>115.92</v>
      </c>
      <c r="P38" s="60">
        <f>IF(P_gj.snitt!AY47=0," ",P_gj.snitt!AY47)</f>
        <v>122.55555555555556</v>
      </c>
      <c r="Q38" s="60">
        <f>IF(P_gj.snitt!AZ47=0," ",P_gj.snitt!AZ47)</f>
        <v>129.64285714285714</v>
      </c>
      <c r="R38" s="60">
        <f>IF(P_gj.snitt!BA47=0," ",P_gj.snitt!BA47)</f>
        <v>140.66602499999999</v>
      </c>
      <c r="S38" s="60">
        <f>IF(P_gj.snitt!BB47=0," ",P_gj.snitt!BB47)</f>
        <v>136.63621951219511</v>
      </c>
      <c r="T38" s="60">
        <f>IF(P_gj.snitt!BC47=0," ",P_gj.snitt!BC47)</f>
        <v>140.42217500000001</v>
      </c>
      <c r="U38" s="60">
        <f>IF(P_gj.snitt!BD47=0," ",P_gj.snitt!BD47)</f>
        <v>151.26149999999998</v>
      </c>
      <c r="V38" s="60">
        <f>IF(P_gj.snitt!BE47=0," ",P_gj.snitt!BE47)</f>
        <v>152.70847222222221</v>
      </c>
      <c r="W38" s="60">
        <f>IF(P_gj.snitt!BF47=0," ",P_gj.snitt!BF47)</f>
        <v>167.61727272727273</v>
      </c>
      <c r="X38" s="60">
        <f>IF(P_gj.snitt!BG47=0," ",P_gj.snitt!BG47)</f>
        <v>171.97484374999999</v>
      </c>
      <c r="Y38" s="60">
        <f>IF(P_gj.snitt!BH47=0," ",P_gj.snitt!BH47)</f>
        <v>144.8449411764706</v>
      </c>
      <c r="Z38" s="60">
        <f>IF(P_gj.snitt!BI47=0," ",P_gj.snitt!BI47)</f>
        <v>158.80479310344828</v>
      </c>
      <c r="AA38" s="60">
        <f>IF(P_gj.snitt!BJ47=0," ",P_gj.snitt!BJ47)</f>
        <v>149.41582758620692</v>
      </c>
      <c r="AB38" s="60">
        <f>IF(P_gj.snitt!BK47=0," ",P_gj.snitt!BK47)</f>
        <v>166.65124</v>
      </c>
      <c r="AC38" s="60">
        <f>IF(P_gj.snitt!BL47=0," ",P_gj.snitt!BL47)</f>
        <v>171.05870833333333</v>
      </c>
      <c r="AD38" s="60">
        <f>IF(P_gj.snitt!BM47=0," ",P_gj.snitt!BM47)</f>
        <v>174.76247619047621</v>
      </c>
    </row>
    <row r="39" spans="2:30" ht="14.1" customHeight="1" x14ac:dyDescent="0.2">
      <c r="B39" s="28" t="str">
        <f>IF(P_gj.snitt!AK48=0," ",P_gj.snitt!AK48)</f>
        <v>Tydal</v>
      </c>
      <c r="C39" s="60">
        <f>IF(P_gj.snitt!AL48=0," ",P_gj.snitt!AL48)</f>
        <v>60.59375</v>
      </c>
      <c r="D39" s="60">
        <f>IF(P_gj.snitt!AM48=0," ",P_gj.snitt!AM48)</f>
        <v>63.1</v>
      </c>
      <c r="E39" s="60">
        <f>IF(P_gj.snitt!AN48=0," ",P_gj.snitt!AN48)</f>
        <v>63.271966666666671</v>
      </c>
      <c r="F39" s="60">
        <f>IF(P_gj.snitt!AO48=0," ",P_gj.snitt!AO48)</f>
        <v>63.013400000000004</v>
      </c>
      <c r="G39" s="60">
        <f>IF(P_gj.snitt!AP48=0," ",P_gj.snitt!AP48)</f>
        <v>66.454344827586198</v>
      </c>
      <c r="H39" s="60">
        <f>IF(P_gj.snitt!AQ48=0," ",P_gj.snitt!AQ48)</f>
        <v>65.236482758620681</v>
      </c>
      <c r="I39" s="60">
        <f>IF(P_gj.snitt!AR48=0," ",P_gj.snitt!AR48)</f>
        <v>67.267892857142854</v>
      </c>
      <c r="J39" s="60">
        <f>IF(P_gj.snitt!AS48=0," ",P_gj.snitt!AS48)</f>
        <v>70.978964285714284</v>
      </c>
      <c r="K39" s="60">
        <f>IF(P_gj.snitt!AT48=0," ",P_gj.snitt!AT48)</f>
        <v>74.012321428571425</v>
      </c>
      <c r="L39" s="60">
        <f>IF(P_gj.snitt!AU48=0," ",P_gj.snitt!AU48)</f>
        <v>78.230769230769226</v>
      </c>
      <c r="M39" s="60">
        <f>IF(P_gj.snitt!AV48=0," ",P_gj.snitt!AV48)</f>
        <v>77.074074074074076</v>
      </c>
      <c r="N39" s="60">
        <f>IF(P_gj.snitt!AW48=0," ",P_gj.snitt!AW48)</f>
        <v>87.041666666666671</v>
      </c>
      <c r="O39" s="60">
        <f>IF(P_gj.snitt!AX48=0," ",P_gj.snitt!AX48)</f>
        <v>102.80952380952381</v>
      </c>
      <c r="P39" s="60">
        <f>IF(P_gj.snitt!AY48=0," ",P_gj.snitt!AY48)</f>
        <v>102.52380952380952</v>
      </c>
      <c r="Q39" s="60">
        <f>IF(P_gj.snitt!AZ48=0," ",P_gj.snitt!AZ48)</f>
        <v>114.11111111111111</v>
      </c>
      <c r="R39" s="60">
        <f>IF(P_gj.snitt!BA48=0," ",P_gj.snitt!BA48)</f>
        <v>114.31433333333332</v>
      </c>
      <c r="S39" s="60">
        <f>IF(P_gj.snitt!BB48=0," ",P_gj.snitt!BB48)</f>
        <v>107.44005263157895</v>
      </c>
      <c r="T39" s="60">
        <f>IF(P_gj.snitt!BC48=0," ",P_gj.snitt!BC48)</f>
        <v>126.76541176470589</v>
      </c>
      <c r="U39" s="60">
        <f>IF(P_gj.snitt!BD48=0," ",P_gj.snitt!BD48)</f>
        <v>135.25700000000001</v>
      </c>
      <c r="V39" s="60">
        <f>IF(P_gj.snitt!BE48=0," ",P_gj.snitt!BE48)</f>
        <v>137.51426666666666</v>
      </c>
      <c r="W39" s="60">
        <f>IF(P_gj.snitt!BF48=0," ",P_gj.snitt!BF48)</f>
        <v>143.39673333333334</v>
      </c>
      <c r="X39" s="60">
        <f>IF(P_gj.snitt!BG48=0," ",P_gj.snitt!BG48)</f>
        <v>148.36906666666667</v>
      </c>
      <c r="Y39" s="60">
        <f>IF(P_gj.snitt!BH48=0," ",P_gj.snitt!BH48)</f>
        <v>153.63866666666667</v>
      </c>
      <c r="Z39" s="60">
        <f>IF(P_gj.snitt!BI48=0," ",P_gj.snitt!BI48)</f>
        <v>157.83621428571428</v>
      </c>
      <c r="AA39" s="60">
        <f>IF(P_gj.snitt!BJ48=0," ",P_gj.snitt!BJ48)</f>
        <v>191.44269230769231</v>
      </c>
      <c r="AB39" s="60">
        <f>IF(P_gj.snitt!BK48=0," ",P_gj.snitt!BK48)</f>
        <v>205.19530769230772</v>
      </c>
      <c r="AC39" s="60">
        <f>IF(P_gj.snitt!BL48=0," ",P_gj.snitt!BL48)</f>
        <v>235.79391666666666</v>
      </c>
      <c r="AD39" s="60">
        <f>IF(P_gj.snitt!BM48=0," ",P_gj.snitt!BM48)</f>
        <v>227.90958333333333</v>
      </c>
    </row>
    <row r="40" spans="2:30" ht="14.1" customHeight="1" x14ac:dyDescent="0.2">
      <c r="B40" s="28" t="str">
        <f>IF(P_gj.snitt!AK49=0," ",P_gj.snitt!AK49)</f>
        <v>Verdal</v>
      </c>
      <c r="C40" s="60">
        <f>IF(P_gj.snitt!AL49=0," ",P_gj.snitt!AL49)</f>
        <v>75.927927927927925</v>
      </c>
      <c r="D40" s="60">
        <f>IF(P_gj.snitt!AM49=0," ",P_gj.snitt!AM49)</f>
        <v>75.631818181818176</v>
      </c>
      <c r="E40" s="60">
        <f>IF(P_gj.snitt!AN49=0," ",P_gj.snitt!AN49)</f>
        <v>78.315908675799093</v>
      </c>
      <c r="F40" s="60">
        <f>IF(P_gj.snitt!AO49=0," ",P_gj.snitt!AO49)</f>
        <v>78.307458333333329</v>
      </c>
      <c r="G40" s="60">
        <f>IF(P_gj.snitt!AP49=0," ",P_gj.snitt!AP49)</f>
        <v>79.223846889952156</v>
      </c>
      <c r="H40" s="60">
        <f>IF(P_gj.snitt!AQ49=0," ",P_gj.snitt!AQ49)</f>
        <v>76.155753768844221</v>
      </c>
      <c r="I40" s="60">
        <f>IF(P_gj.snitt!AR49=0," ",P_gj.snitt!AR49)</f>
        <v>81.474288135593227</v>
      </c>
      <c r="J40" s="60">
        <f>IF(P_gj.snitt!AS49=0," ",P_gj.snitt!AS49)</f>
        <v>88.980202453987729</v>
      </c>
      <c r="K40" s="60">
        <f>IF(P_gj.snitt!AT49=0," ",P_gj.snitt!AT49)</f>
        <v>98.940335616438361</v>
      </c>
      <c r="L40" s="60">
        <f>IF(P_gj.snitt!AU49=0," ",P_gj.snitt!AU49)</f>
        <v>105.06716417910448</v>
      </c>
      <c r="M40" s="60">
        <f>IF(P_gj.snitt!AV49=0," ",P_gj.snitt!AV49)</f>
        <v>107.06870229007633</v>
      </c>
      <c r="N40" s="60">
        <f>IF(P_gj.snitt!AW49=0," ",P_gj.snitt!AW49)</f>
        <v>115.36974789915966</v>
      </c>
      <c r="O40" s="60">
        <f>IF(P_gj.snitt!AX49=0," ",P_gj.snitt!AX49)</f>
        <v>131.57798165137615</v>
      </c>
      <c r="P40" s="60">
        <f>IF(P_gj.snitt!AY49=0," ",P_gj.snitt!AY49)</f>
        <v>140.39795918367346</v>
      </c>
      <c r="Q40" s="60">
        <f>IF(P_gj.snitt!AZ49=0," ",P_gj.snitt!AZ49)</f>
        <v>137</v>
      </c>
      <c r="R40" s="60">
        <f>IF(P_gj.snitt!BA49=0," ",P_gj.snitt!BA49)</f>
        <v>150.52387804878049</v>
      </c>
      <c r="S40" s="60">
        <f>IF(P_gj.snitt!BB49=0," ",P_gj.snitt!BB49)</f>
        <v>156.01785897435897</v>
      </c>
      <c r="T40" s="60">
        <f>IF(P_gj.snitt!BC49=0," ",P_gj.snitt!BC49)</f>
        <v>176.25729333333334</v>
      </c>
      <c r="U40" s="60">
        <f>IF(P_gj.snitt!BD49=0," ",P_gj.snitt!BD49)</f>
        <v>178.39882857142857</v>
      </c>
      <c r="V40" s="60">
        <f>IF(P_gj.snitt!BE49=0," ",P_gj.snitt!BE49)</f>
        <v>178.41824285714287</v>
      </c>
      <c r="W40" s="60">
        <f>IF(P_gj.snitt!BF49=0," ",P_gj.snitt!BF49)</f>
        <v>200.06089230769231</v>
      </c>
      <c r="X40" s="60">
        <f>IF(P_gj.snitt!BG49=0," ",P_gj.snitt!BG49)</f>
        <v>200.51863076923075</v>
      </c>
      <c r="Y40" s="60">
        <f>IF(P_gj.snitt!BH49=0," ",P_gj.snitt!BH49)</f>
        <v>202.08896874999999</v>
      </c>
      <c r="Z40" s="60">
        <f>IF(P_gj.snitt!BI49=0," ",P_gj.snitt!BI49)</f>
        <v>217.72336065573771</v>
      </c>
      <c r="AA40" s="60">
        <f>IF(P_gj.snitt!BJ49=0," ",P_gj.snitt!BJ49)</f>
        <v>216.48666666666668</v>
      </c>
      <c r="AB40" s="60">
        <f>IF(P_gj.snitt!BK49=0," ",P_gj.snitt!BK49)</f>
        <v>243.2018888888889</v>
      </c>
      <c r="AC40" s="60">
        <f>IF(P_gj.snitt!BL49=0," ",P_gj.snitt!BL49)</f>
        <v>249.23557407407407</v>
      </c>
      <c r="AD40" s="60">
        <f>IF(P_gj.snitt!BM49=0," ",P_gj.snitt!BM49)</f>
        <v>236.66020754716982</v>
      </c>
    </row>
    <row r="41" spans="2:30" ht="14.1" customHeight="1" x14ac:dyDescent="0.2">
      <c r="B41" s="28" t="str">
        <f>IF(P_gj.snitt!AK50=0," ",P_gj.snitt!AK50)</f>
        <v>Ørland</v>
      </c>
      <c r="C41" s="60">
        <f>IF(P_gj.snitt!AL50=0," ",P_gj.snitt!AL50)</f>
        <v>82.108870967741936</v>
      </c>
      <c r="D41" s="60">
        <f>IF(P_gj.snitt!AM50=0," ",P_gj.snitt!AM50)</f>
        <v>82.12955465587045</v>
      </c>
      <c r="E41" s="60">
        <f>IF(P_gj.snitt!AN50=0," ",P_gj.snitt!AN50)</f>
        <v>82.139004048583004</v>
      </c>
      <c r="F41" s="60">
        <f>IF(P_gj.snitt!AO50=0," ",P_gj.snitt!AO50)</f>
        <v>84.001903361344546</v>
      </c>
      <c r="G41" s="60">
        <f>IF(P_gj.snitt!AP50=0," ",P_gj.snitt!AP50)</f>
        <v>88.354892857142858</v>
      </c>
      <c r="H41" s="60">
        <f>IF(P_gj.snitt!AQ50=0," ",P_gj.snitt!AQ50)</f>
        <v>85.03888073394495</v>
      </c>
      <c r="I41" s="60">
        <f>IF(P_gj.snitt!AR50=0," ",P_gj.snitt!AR50)</f>
        <v>90.163072538860092</v>
      </c>
      <c r="J41" s="60">
        <f>IF(P_gj.snitt!AS50=0," ",P_gj.snitt!AS50)</f>
        <v>96.456939226519324</v>
      </c>
      <c r="K41" s="60">
        <f>IF(P_gj.snitt!AT50=0," ",P_gj.snitt!AT50)</f>
        <v>103.64542045454546</v>
      </c>
      <c r="L41" s="60">
        <f>IF(P_gj.snitt!AU50=0," ",P_gj.snitt!AU50)</f>
        <v>107.46987951807229</v>
      </c>
      <c r="M41" s="60">
        <f>IF(P_gj.snitt!AV50=0," ",P_gj.snitt!AV50)</f>
        <v>111</v>
      </c>
      <c r="N41" s="60">
        <f>IF(P_gj.snitt!AW50=0," ",P_gj.snitt!AW50)</f>
        <v>118.02758620689656</v>
      </c>
      <c r="O41" s="60">
        <f>IF(P_gj.snitt!AX50=0," ",P_gj.snitt!AX50)</f>
        <v>135.07936507936509</v>
      </c>
      <c r="P41" s="60">
        <f>IF(P_gj.snitt!AY50=0," ",P_gj.snitt!AY50)</f>
        <v>143.29565217391306</v>
      </c>
      <c r="Q41" s="60">
        <f>IF(P_gj.snitt!AZ50=0," ",P_gj.snitt!AZ50)</f>
        <v>154.78</v>
      </c>
      <c r="R41" s="60">
        <f>IF(P_gj.snitt!BA50=0," ",P_gj.snitt!BA50)</f>
        <v>164.83407692307694</v>
      </c>
      <c r="S41" s="60">
        <f>IF(P_gj.snitt!BB50=0," ",P_gj.snitt!BB50)</f>
        <v>172.70035802469135</v>
      </c>
      <c r="T41" s="60">
        <f>IF(P_gj.snitt!BC50=0," ",P_gj.snitt!BC50)</f>
        <v>177.72820987654322</v>
      </c>
      <c r="U41" s="60">
        <f>IF(P_gj.snitt!BD50=0," ",P_gj.snitt!BD50)</f>
        <v>197.13894520547944</v>
      </c>
      <c r="V41" s="60">
        <f>IF(P_gj.snitt!BE50=0," ",P_gj.snitt!BE50)</f>
        <v>203.51652857142855</v>
      </c>
      <c r="W41" s="60">
        <f>IF(P_gj.snitt!BF50=0," ",P_gj.snitt!BF50)</f>
        <v>213.2272205882353</v>
      </c>
      <c r="X41" s="60">
        <f>IF(P_gj.snitt!BG50=0," ",P_gj.snitt!BG50)</f>
        <v>217.98725757575758</v>
      </c>
      <c r="Y41" s="60">
        <f>IF(P_gj.snitt!BH50=0," ",P_gj.snitt!BH50)</f>
        <v>208.88842424242424</v>
      </c>
      <c r="Z41" s="60">
        <f>IF(P_gj.snitt!BI50=0," ",P_gj.snitt!BI50)</f>
        <v>242.3749107142857</v>
      </c>
      <c r="AA41" s="60">
        <f>IF(P_gj.snitt!BJ50=0," ",P_gj.snitt!BJ50)</f>
        <v>251.7270754716981</v>
      </c>
      <c r="AB41" s="60">
        <f>IF(P_gj.snitt!BK50=0," ",P_gj.snitt!BK50)</f>
        <v>279.06092000000001</v>
      </c>
      <c r="AC41" s="60">
        <f>IF(P_gj.snitt!BL50=0," ",P_gj.snitt!BL50)</f>
        <v>290.63763829787234</v>
      </c>
      <c r="AD41" s="60">
        <f>IF(P_gj.snitt!BM50=0," ",P_gj.snitt!BM50)</f>
        <v>294.7224523809524</v>
      </c>
    </row>
    <row r="42" spans="2:30" ht="14.1" customHeight="1" x14ac:dyDescent="0.2">
      <c r="B42" s="28" t="str">
        <f>IF(P_gj.snitt!AK51=0," ",P_gj.snitt!AK51)</f>
        <v>Åfjord</v>
      </c>
      <c r="C42" s="60">
        <f>IF(P_gj.snitt!AL51=0," ",P_gj.snitt!AL51)</f>
        <v>63.147321428571431</v>
      </c>
      <c r="D42" s="60">
        <f>IF(P_gj.snitt!AM51=0," ",P_gj.snitt!AM51)</f>
        <v>62.077272727272728</v>
      </c>
      <c r="E42" s="60">
        <f>IF(P_gj.snitt!AN51=0," ",P_gj.snitt!AN51)</f>
        <v>61.2703623853211</v>
      </c>
      <c r="F42" s="60">
        <f>IF(P_gj.snitt!AO51=0," ",P_gj.snitt!AO51)</f>
        <v>64.607995098039225</v>
      </c>
      <c r="G42" s="60">
        <f>IF(P_gj.snitt!AP51=0," ",P_gj.snitt!AP51)</f>
        <v>68.752666666666656</v>
      </c>
      <c r="H42" s="60">
        <f>IF(P_gj.snitt!AQ51=0," ",P_gj.snitt!AQ51)</f>
        <v>66.828122994652404</v>
      </c>
      <c r="I42" s="60">
        <f>IF(P_gj.snitt!AR51=0," ",P_gj.snitt!AR51)</f>
        <v>72.686262195121941</v>
      </c>
      <c r="J42" s="60">
        <f>IF(P_gj.snitt!AS51=0," ",P_gj.snitt!AS51)</f>
        <v>77.364935897435899</v>
      </c>
      <c r="K42" s="60">
        <f>IF(P_gj.snitt!AT51=0," ",P_gj.snitt!AT51)</f>
        <v>81.695554054054043</v>
      </c>
      <c r="L42" s="60">
        <f>IF(P_gj.snitt!AU51=0," ",P_gj.snitt!AU51)</f>
        <v>89.647058823529406</v>
      </c>
      <c r="M42" s="60">
        <f>IF(P_gj.snitt!AV51=0," ",P_gj.snitt!AV51)</f>
        <v>98.086614173228341</v>
      </c>
      <c r="N42" s="60">
        <f>IF(P_gj.snitt!AW51=0," ",P_gj.snitt!AW51)</f>
        <v>107.28813559322033</v>
      </c>
      <c r="O42" s="60">
        <f>IF(P_gj.snitt!AX51=0," ",P_gj.snitt!AX51)</f>
        <v>120.76991150442478</v>
      </c>
      <c r="P42" s="60">
        <f>IF(P_gj.snitt!AY51=0," ",P_gj.snitt!AY51)</f>
        <v>129.4368932038835</v>
      </c>
      <c r="Q42" s="60">
        <f>IF(P_gj.snitt!AZ51=0," ",P_gj.snitt!AZ51)</f>
        <v>145.04301075268816</v>
      </c>
      <c r="R42" s="60">
        <f>IF(P_gj.snitt!BA51=0," ",P_gj.snitt!BA51)</f>
        <v>174.44356962025316</v>
      </c>
      <c r="S42" s="60">
        <f>IF(P_gj.snitt!BB51=0," ",P_gj.snitt!BB51)</f>
        <v>174.05494871794872</v>
      </c>
      <c r="T42" s="60">
        <f>IF(P_gj.snitt!BC51=0," ",P_gj.snitt!BC51)</f>
        <v>187.48517105263159</v>
      </c>
      <c r="U42" s="60">
        <f>IF(P_gj.snitt!BD51=0," ",P_gj.snitt!BD51)</f>
        <v>198.26680555555558</v>
      </c>
      <c r="V42" s="60">
        <f>IF(P_gj.snitt!BE51=0," ",P_gj.snitt!BE51)</f>
        <v>205.46818840579709</v>
      </c>
      <c r="W42" s="60">
        <f>IF(P_gj.snitt!BF51=0," ",P_gj.snitt!BF51)</f>
        <v>212.06715942028987</v>
      </c>
      <c r="X42" s="60">
        <f>IF(P_gj.snitt!BG51=0," ",P_gj.snitt!BG51)</f>
        <v>218.80419696969696</v>
      </c>
      <c r="Y42" s="60">
        <f>IF(P_gj.snitt!BH51=0," ",P_gj.snitt!BH51)</f>
        <v>227.32034920634922</v>
      </c>
      <c r="Z42" s="60">
        <f>IF(P_gj.snitt!BI51=0," ",P_gj.snitt!BI51)</f>
        <v>237.39803225806452</v>
      </c>
      <c r="AA42" s="60">
        <f>IF(P_gj.snitt!BJ51=0," ",P_gj.snitt!BJ51)</f>
        <v>253.04784210526313</v>
      </c>
      <c r="AB42" s="60">
        <f>IF(P_gj.snitt!BK51=0," ",P_gj.snitt!BK51)</f>
        <v>284.59398039215688</v>
      </c>
      <c r="AC42" s="60">
        <f>IF(P_gj.snitt!BL51=0," ",P_gj.snitt!BL51)</f>
        <v>306.37589795918365</v>
      </c>
      <c r="AD42" s="60">
        <f>IF(P_gj.snitt!BM51=0," ",P_gj.snitt!BM51)</f>
        <v>297.61255319148938</v>
      </c>
    </row>
    <row r="43" spans="2:30" ht="14.1" customHeight="1" x14ac:dyDescent="0.2">
      <c r="B43" s="28" t="str">
        <f>IF(P_gj.snitt!AK52=0," ",P_gj.snitt!AK52)</f>
        <v>Gj.snitt alle kom.</v>
      </c>
      <c r="C43" s="60">
        <f>IF(P_gj.snitt!AL52=0," ",P_gj.snitt!AL52)</f>
        <v>69.363016931604975</v>
      </c>
      <c r="D43" s="60">
        <f>IF(P_gj.snitt!AM52=0," ",P_gj.snitt!AM52)</f>
        <v>68.759157196986621</v>
      </c>
      <c r="E43" s="60">
        <f>IF(P_gj.snitt!AN52=0," ",P_gj.snitt!AN52)</f>
        <v>69.8898920232308</v>
      </c>
      <c r="F43" s="60">
        <f>IF(P_gj.snitt!AO52=0," ",P_gj.snitt!AO52)</f>
        <v>71.637679484380783</v>
      </c>
      <c r="G43" s="60">
        <f>IF(P_gj.snitt!AP52=0," ",P_gj.snitt!AP52)</f>
        <v>73.328339603658208</v>
      </c>
      <c r="H43" s="60">
        <f>IF(P_gj.snitt!AQ52=0," ",P_gj.snitt!AQ52)</f>
        <v>72.393573530194317</v>
      </c>
      <c r="I43" s="60">
        <f>IF(P_gj.snitt!AR52=0," ",P_gj.snitt!AR52)</f>
        <v>77.038392675688229</v>
      </c>
      <c r="J43" s="60">
        <f>IF(P_gj.snitt!AS52=0," ",P_gj.snitt!AS52)</f>
        <v>82.292465747926286</v>
      </c>
      <c r="K43" s="60">
        <f>IF(P_gj.snitt!AT52=0," ",P_gj.snitt!AT52)</f>
        <v>88.116703335974165</v>
      </c>
      <c r="L43" s="60">
        <f>IF(P_gj.snitt!AU52=0," ",P_gj.snitt!AU52)</f>
        <v>91.736424535270274</v>
      </c>
      <c r="M43" s="60">
        <f>IF(P_gj.snitt!AV52=0," ",P_gj.snitt!AV52)</f>
        <v>95.27530478968049</v>
      </c>
      <c r="N43" s="60">
        <f>IF(P_gj.snitt!AW52=0," ",P_gj.snitt!AW52)</f>
        <v>102.08218246163011</v>
      </c>
      <c r="O43" s="60">
        <f>IF(P_gj.snitt!AX52=0," ",P_gj.snitt!AX52)</f>
        <v>113.61912664598755</v>
      </c>
      <c r="P43" s="60">
        <f>IF(P_gj.snitt!AY52=0," ",P_gj.snitt!AY52)</f>
        <v>119.97060606674478</v>
      </c>
      <c r="Q43" s="60">
        <f>IF(P_gj.snitt!AZ52=0," ",P_gj.snitt!AZ52)</f>
        <v>129.57850660621128</v>
      </c>
      <c r="R43" s="60">
        <f>IF(P_gj.snitt!BA52=0," ",P_gj.snitt!BA52)</f>
        <v>140.89259525069141</v>
      </c>
      <c r="S43" s="60">
        <f>IF(P_gj.snitt!BB52=0," ",P_gj.snitt!BB52)</f>
        <v>140.14587050219177</v>
      </c>
      <c r="T43" s="60">
        <f>IF(P_gj.snitt!BC52=0," ",P_gj.snitt!BC52)</f>
        <v>153.80031983065518</v>
      </c>
      <c r="U43" s="60">
        <f>IF(P_gj.snitt!BD52=0," ",P_gj.snitt!BD52)</f>
        <v>159.7198242490359</v>
      </c>
      <c r="V43" s="60">
        <f>IF(P_gj.snitt!BE52=0," ",P_gj.snitt!BE52)</f>
        <v>166.10808328376535</v>
      </c>
      <c r="W43" s="60">
        <f>IF(P_gj.snitt!BF52=0," ",P_gj.snitt!BF52)</f>
        <v>182.23403749682885</v>
      </c>
      <c r="X43" s="60">
        <f>IF(P_gj.snitt!BG52=0," ",P_gj.snitt!BG52)</f>
        <v>188.30214360514981</v>
      </c>
      <c r="Y43" s="60">
        <f>IF(P_gj.snitt!BH52=0," ",P_gj.snitt!BH52)</f>
        <v>191.21856779587628</v>
      </c>
      <c r="Z43" s="60">
        <f>IF(P_gj.snitt!BI52=0," ",P_gj.snitt!BI52)</f>
        <v>201.38911530868796</v>
      </c>
      <c r="AA43" s="60">
        <f>IF(P_gj.snitt!BJ52=0," ",P_gj.snitt!BJ52)</f>
        <v>206.43192706204584</v>
      </c>
      <c r="AB43" s="60">
        <f>IF(P_gj.snitt!BK52=0," ",P_gj.snitt!BK52)</f>
        <v>219.04283984272234</v>
      </c>
      <c r="AC43" s="60">
        <f>IF(P_gj.snitt!BL52=0," ",P_gj.snitt!BL52)</f>
        <v>233.68669417309283</v>
      </c>
      <c r="AD43" s="60">
        <f>IF(P_gj.snitt!BM52=0," ",P_gj.snitt!BM52)</f>
        <v>226.24343432909771</v>
      </c>
    </row>
    <row r="44" spans="2:30" x14ac:dyDescent="0.2">
      <c r="B44" s="21" t="str">
        <f>IF(P_gj.snitt!B63=0," ",P_gj.snitt!B63)</f>
        <v xml:space="preserve"> </v>
      </c>
      <c r="C44" s="23" t="str">
        <f>IF(P_gj.snitt!C63=0," ",P_gj.snitt!C63)</f>
        <v xml:space="preserve"> </v>
      </c>
      <c r="D44" s="23" t="str">
        <f>IF(P_gj.snitt!D63=0," ",P_gj.snitt!D63)</f>
        <v xml:space="preserve"> </v>
      </c>
      <c r="E44" s="23" t="str">
        <f>IF(P_gj.snitt!E63=0," ",P_gj.snitt!E63)</f>
        <v xml:space="preserve"> </v>
      </c>
      <c r="F44" s="23" t="str">
        <f>IF(P_gj.snitt!F63=0," ",P_gj.snitt!F63)</f>
        <v xml:space="preserve"> </v>
      </c>
      <c r="G44" s="23" t="str">
        <f>IF(P_gj.snitt!G63=0," ",P_gj.snitt!G63)</f>
        <v xml:space="preserve"> </v>
      </c>
      <c r="H44" s="23" t="str">
        <f>IF(P_gj.snitt!H63=0," ",P_gj.snitt!H63)</f>
        <v xml:space="preserve"> </v>
      </c>
      <c r="I44" s="23" t="str">
        <f>IF(P_gj.snitt!I63=0," ",P_gj.snitt!I63)</f>
        <v xml:space="preserve"> </v>
      </c>
      <c r="J44" s="23" t="str">
        <f>IF(P_gj.snitt!J63=0," ",P_gj.snitt!J63)</f>
        <v xml:space="preserve"> </v>
      </c>
      <c r="K44" s="23" t="str">
        <f>IF(P_gj.snitt!K63=0," ",P_gj.snitt!K63)</f>
        <v xml:space="preserve"> </v>
      </c>
      <c r="L44" s="23" t="str">
        <f>IF(P_gj.snitt!L63=0," ",P_gj.snitt!L63)</f>
        <v xml:space="preserve"> </v>
      </c>
      <c r="M44" s="23" t="str">
        <f>IF(P_gj.snitt!M63=0," ",P_gj.snitt!M63)</f>
        <v xml:space="preserve"> </v>
      </c>
      <c r="N44" s="23" t="str">
        <f>IF(P_gj.snitt!N63=0," ",P_gj.snitt!N63)</f>
        <v xml:space="preserve"> </v>
      </c>
      <c r="O44" s="23" t="str">
        <f>IF(P_gj.snitt!O63=0," ",P_gj.snitt!O63)</f>
        <v xml:space="preserve"> </v>
      </c>
      <c r="P44" s="23" t="str">
        <f>IF(P_gj.snitt!P63=0," ",P_gj.snitt!P63)</f>
        <v xml:space="preserve"> </v>
      </c>
      <c r="Q44" s="23" t="str">
        <f>IF(P_gj.snitt!Q63=0," ",P_gj.snitt!Q63)</f>
        <v xml:space="preserve"> </v>
      </c>
      <c r="R44" s="23" t="str">
        <f>IF(P_gj.snitt!R63=0," ",P_gj.snitt!R63)</f>
        <v xml:space="preserve"> </v>
      </c>
      <c r="S44" s="23" t="str">
        <f>IF(P_gj.snitt!S63=0," ",P_gj.snitt!S63)</f>
        <v xml:space="preserve"> </v>
      </c>
      <c r="T44" s="23" t="str">
        <f>IF(P_gj.snitt!T63=0," ",P_gj.snitt!T63)</f>
        <v xml:space="preserve"> </v>
      </c>
      <c r="U44" s="23" t="str">
        <f>IF(P_gj.snitt!U63=0," ",P_gj.snitt!U63)</f>
        <v xml:space="preserve"> </v>
      </c>
      <c r="V44" s="23" t="str">
        <f>IF(P_gj.snitt!V63=0," ",P_gj.snitt!V63)</f>
        <v xml:space="preserve"> </v>
      </c>
      <c r="W44" s="23" t="str">
        <f>IF(P_gj.snitt!W63=0," ",P_gj.snitt!W63)</f>
        <v xml:space="preserve"> </v>
      </c>
      <c r="X44" s="23" t="str">
        <f>IF(P_gj.snitt!X63=0," ",P_gj.snitt!X63)</f>
        <v xml:space="preserve"> </v>
      </c>
      <c r="Y44" s="23" t="str">
        <f>IF(P_gj.snitt!Y63=0," ",P_gj.snitt!Y63)</f>
        <v xml:space="preserve"> </v>
      </c>
      <c r="Z44" s="23" t="str">
        <f>IF(P_gj.snitt!Z63=0," ",P_gj.snitt!Z63)</f>
        <v xml:space="preserve"> </v>
      </c>
      <c r="AA44" s="23" t="str">
        <f>IF(P_gj.snitt!AA63=0," ",P_gj.snitt!AA63)</f>
        <v xml:space="preserve"> </v>
      </c>
      <c r="AB44" s="23" t="str">
        <f>IF(P_gj.snitt!AB63=0," ",P_gj.snitt!AB63)</f>
        <v xml:space="preserve"> </v>
      </c>
      <c r="AC44" s="23" t="str">
        <f>IF(P_gj.snitt!AC63=0," ",P_gj.snitt!AC63)</f>
        <v xml:space="preserve"> </v>
      </c>
    </row>
    <row r="45" spans="2:30" x14ac:dyDescent="0.2">
      <c r="B45" s="21" t="str">
        <f>IF(P_gj.snitt!B64=0," ",P_gj.snitt!B64)</f>
        <v xml:space="preserve"> </v>
      </c>
      <c r="C45" s="23" t="str">
        <f>IF(P_gj.snitt!C64=0," ",P_gj.snitt!C64)</f>
        <v xml:space="preserve"> </v>
      </c>
      <c r="D45" s="23" t="str">
        <f>IF(P_gj.snitt!D64=0," ",P_gj.snitt!D64)</f>
        <v xml:space="preserve"> </v>
      </c>
      <c r="E45" s="23" t="str">
        <f>IF(P_gj.snitt!E64=0," ",P_gj.snitt!E64)</f>
        <v xml:space="preserve"> </v>
      </c>
      <c r="F45" s="23" t="str">
        <f>IF(P_gj.snitt!F64=0," ",P_gj.snitt!F64)</f>
        <v xml:space="preserve"> </v>
      </c>
      <c r="G45" s="23" t="str">
        <f>IF(P_gj.snitt!G64=0," ",P_gj.snitt!G64)</f>
        <v xml:space="preserve"> </v>
      </c>
      <c r="H45" s="23" t="str">
        <f>IF(P_gj.snitt!H64=0," ",P_gj.snitt!H64)</f>
        <v xml:space="preserve"> </v>
      </c>
      <c r="I45" s="23" t="str">
        <f>IF(P_gj.snitt!I64=0," ",P_gj.snitt!I64)</f>
        <v xml:space="preserve"> </v>
      </c>
      <c r="J45" s="23" t="str">
        <f>IF(P_gj.snitt!J64=0," ",P_gj.snitt!J64)</f>
        <v xml:space="preserve"> </v>
      </c>
      <c r="K45" s="23" t="str">
        <f>IF(P_gj.snitt!K64=0," ",P_gj.snitt!K64)</f>
        <v xml:space="preserve"> </v>
      </c>
      <c r="L45" s="23" t="str">
        <f>IF(P_gj.snitt!L64=0," ",P_gj.snitt!L64)</f>
        <v xml:space="preserve"> </v>
      </c>
      <c r="M45" s="23" t="str">
        <f>IF(P_gj.snitt!M64=0," ",P_gj.snitt!M64)</f>
        <v xml:space="preserve"> </v>
      </c>
      <c r="N45" s="23" t="str">
        <f>IF(P_gj.snitt!N64=0," ",P_gj.snitt!N64)</f>
        <v xml:space="preserve"> </v>
      </c>
      <c r="O45" s="23" t="str">
        <f>IF(P_gj.snitt!O64=0," ",P_gj.snitt!O64)</f>
        <v xml:space="preserve"> </v>
      </c>
      <c r="P45" s="23" t="str">
        <f>IF(P_gj.snitt!P64=0," ",P_gj.snitt!P64)</f>
        <v xml:space="preserve"> </v>
      </c>
      <c r="Q45" s="23" t="str">
        <f>IF(P_gj.snitt!Q64=0," ",P_gj.snitt!Q64)</f>
        <v xml:space="preserve"> </v>
      </c>
      <c r="R45" s="23" t="str">
        <f>IF(P_gj.snitt!R64=0," ",P_gj.snitt!R64)</f>
        <v xml:space="preserve"> </v>
      </c>
      <c r="S45" s="23" t="str">
        <f>IF(P_gj.snitt!S64=0," ",P_gj.snitt!S64)</f>
        <v xml:space="preserve"> </v>
      </c>
      <c r="T45" s="23" t="str">
        <f>IF(P_gj.snitt!T64=0," ",P_gj.snitt!T64)</f>
        <v xml:space="preserve"> </v>
      </c>
      <c r="U45" s="23" t="str">
        <f>IF(P_gj.snitt!U64=0," ",P_gj.snitt!U64)</f>
        <v xml:space="preserve"> </v>
      </c>
      <c r="V45" s="23" t="str">
        <f>IF(P_gj.snitt!V64=0," ",P_gj.snitt!V64)</f>
        <v xml:space="preserve"> </v>
      </c>
      <c r="W45" s="23" t="str">
        <f>IF(P_gj.snitt!W64=0," ",P_gj.snitt!W64)</f>
        <v xml:space="preserve"> </v>
      </c>
      <c r="X45" s="23" t="str">
        <f>IF(P_gj.snitt!X64=0," ",P_gj.snitt!X64)</f>
        <v xml:space="preserve"> </v>
      </c>
      <c r="Y45" s="23" t="str">
        <f>IF(P_gj.snitt!Y64=0," ",P_gj.snitt!Y64)</f>
        <v xml:space="preserve"> </v>
      </c>
      <c r="Z45" s="23" t="str">
        <f>IF(P_gj.snitt!Z64=0," ",P_gj.snitt!Z64)</f>
        <v xml:space="preserve"> </v>
      </c>
      <c r="AA45" s="23" t="str">
        <f>IF(P_gj.snitt!AA64=0," ",P_gj.snitt!AA64)</f>
        <v xml:space="preserve"> </v>
      </c>
      <c r="AB45" s="23" t="str">
        <f>IF(P_gj.snitt!AB64=0," ",P_gj.snitt!AB64)</f>
        <v xml:space="preserve"> </v>
      </c>
      <c r="AC45" s="23" t="str">
        <f>IF(P_gj.snitt!AC64=0," ",P_gj.snitt!AC64)</f>
        <v xml:space="preserve"> </v>
      </c>
    </row>
    <row r="46" spans="2:30" x14ac:dyDescent="0.2">
      <c r="B46" s="21" t="str">
        <f>IF(P_gj.snitt!B65=0," ",P_gj.snitt!B65)</f>
        <v xml:space="preserve"> </v>
      </c>
      <c r="C46" s="23" t="str">
        <f>IF(P_gj.snitt!C65=0," ",P_gj.snitt!C65)</f>
        <v xml:space="preserve"> </v>
      </c>
      <c r="D46" s="23" t="str">
        <f>IF(P_gj.snitt!D65=0," ",P_gj.snitt!D65)</f>
        <v xml:space="preserve"> </v>
      </c>
      <c r="E46" s="23" t="str">
        <f>IF(P_gj.snitt!E65=0," ",P_gj.snitt!E65)</f>
        <v xml:space="preserve"> </v>
      </c>
      <c r="F46" s="23" t="str">
        <f>IF(P_gj.snitt!F65=0," ",P_gj.snitt!F65)</f>
        <v xml:space="preserve"> </v>
      </c>
      <c r="G46" s="23" t="str">
        <f>IF(P_gj.snitt!G65=0," ",P_gj.snitt!G65)</f>
        <v xml:space="preserve"> </v>
      </c>
      <c r="H46" s="23" t="str">
        <f>IF(P_gj.snitt!H65=0," ",P_gj.snitt!H65)</f>
        <v xml:space="preserve"> </v>
      </c>
      <c r="I46" s="23" t="str">
        <f>IF(P_gj.snitt!I65=0," ",P_gj.snitt!I65)</f>
        <v xml:space="preserve"> </v>
      </c>
      <c r="J46" s="23" t="str">
        <f>IF(P_gj.snitt!J65=0," ",P_gj.snitt!J65)</f>
        <v xml:space="preserve"> </v>
      </c>
      <c r="K46" s="23" t="str">
        <f>IF(P_gj.snitt!K65=0," ",P_gj.snitt!K65)</f>
        <v xml:space="preserve"> </v>
      </c>
      <c r="L46" s="23" t="str">
        <f>IF(P_gj.snitt!L65=0," ",P_gj.snitt!L65)</f>
        <v xml:space="preserve"> </v>
      </c>
      <c r="M46" s="23" t="str">
        <f>IF(P_gj.snitt!M65=0," ",P_gj.snitt!M65)</f>
        <v xml:space="preserve"> </v>
      </c>
      <c r="N46" s="23" t="str">
        <f>IF(P_gj.snitt!N65=0," ",P_gj.snitt!N65)</f>
        <v xml:space="preserve"> </v>
      </c>
      <c r="O46" s="23" t="str">
        <f>IF(P_gj.snitt!O65=0," ",P_gj.snitt!O65)</f>
        <v xml:space="preserve"> </v>
      </c>
      <c r="P46" s="23" t="str">
        <f>IF(P_gj.snitt!P65=0," ",P_gj.snitt!P65)</f>
        <v xml:space="preserve"> </v>
      </c>
      <c r="Q46" s="23" t="str">
        <f>IF(P_gj.snitt!Q65=0," ",P_gj.snitt!Q65)</f>
        <v xml:space="preserve"> </v>
      </c>
      <c r="R46" s="23" t="str">
        <f>IF(P_gj.snitt!R65=0," ",P_gj.snitt!R65)</f>
        <v xml:space="preserve"> </v>
      </c>
      <c r="S46" s="23" t="str">
        <f>IF(P_gj.snitt!S65=0," ",P_gj.snitt!S65)</f>
        <v xml:space="preserve"> </v>
      </c>
      <c r="T46" s="23" t="str">
        <f>IF(P_gj.snitt!T65=0," ",P_gj.snitt!T65)</f>
        <v xml:space="preserve"> </v>
      </c>
      <c r="U46" s="23" t="str">
        <f>IF(P_gj.snitt!U65=0," ",P_gj.snitt!U65)</f>
        <v xml:space="preserve"> </v>
      </c>
      <c r="V46" s="23" t="str">
        <f>IF(P_gj.snitt!V65=0," ",P_gj.snitt!V65)</f>
        <v xml:space="preserve"> </v>
      </c>
      <c r="W46" s="23" t="str">
        <f>IF(P_gj.snitt!W65=0," ",P_gj.snitt!W65)</f>
        <v xml:space="preserve"> </v>
      </c>
      <c r="X46" s="23" t="str">
        <f>IF(P_gj.snitt!X65=0," ",P_gj.snitt!X65)</f>
        <v xml:space="preserve"> </v>
      </c>
      <c r="Y46" s="23" t="str">
        <f>IF(P_gj.snitt!Y65=0," ",P_gj.snitt!Y65)</f>
        <v xml:space="preserve"> </v>
      </c>
      <c r="Z46" s="23" t="str">
        <f>IF(P_gj.snitt!Z65=0," ",P_gj.snitt!Z65)</f>
        <v xml:space="preserve"> </v>
      </c>
      <c r="AA46" s="23" t="str">
        <f>IF(P_gj.snitt!AA65=0," ",P_gj.snitt!AA65)</f>
        <v xml:space="preserve"> </v>
      </c>
      <c r="AB46" s="23" t="str">
        <f>IF(P_gj.snitt!AB65=0," ",P_gj.snitt!AB65)</f>
        <v xml:space="preserve"> </v>
      </c>
      <c r="AC46" s="23" t="str">
        <f>IF(P_gj.snitt!AC65=0," ",P_gj.snitt!AC65)</f>
        <v xml:space="preserve"> </v>
      </c>
    </row>
  </sheetData>
  <conditionalFormatting sqref="B5:AD43">
    <cfRule type="containsBlanks" dxfId="0" priority="1">
      <formula>LEN(TRIM(B5))=0</formula>
    </cfRule>
  </conditionalFormatting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29772-0B96-418C-B6AD-B513F6FFAE23}">
  <sheetPr>
    <tabColor theme="9"/>
  </sheetPr>
  <dimension ref="B1:BO59"/>
  <sheetViews>
    <sheetView workbookViewId="0">
      <selection activeCell="AH18" sqref="AH18"/>
    </sheetView>
  </sheetViews>
  <sheetFormatPr baseColWidth="10" defaultRowHeight="12" x14ac:dyDescent="0.2"/>
  <cols>
    <col min="2" max="2" width="19.6640625" bestFit="1" customWidth="1"/>
    <col min="3" max="29" width="7.5" customWidth="1"/>
    <col min="30" max="30" width="12.1640625" bestFit="1" customWidth="1"/>
  </cols>
  <sheetData>
    <row r="1" spans="2:67" x14ac:dyDescent="0.2">
      <c r="C1" t="s">
        <v>92</v>
      </c>
    </row>
    <row r="2" spans="2:67" x14ac:dyDescent="0.2">
      <c r="C2" t="s">
        <v>2</v>
      </c>
      <c r="Q2" s="3" t="s">
        <v>82</v>
      </c>
      <c r="R2" t="s" vm="1">
        <v>92</v>
      </c>
    </row>
    <row r="3" spans="2:67" x14ac:dyDescent="0.2">
      <c r="C3" t="s">
        <v>104</v>
      </c>
    </row>
    <row r="4" spans="2:67" x14ac:dyDescent="0.2">
      <c r="C4" t="s">
        <v>105</v>
      </c>
    </row>
    <row r="6" spans="2:67" x14ac:dyDescent="0.2">
      <c r="C6" t="str">
        <f>IF(R2=C1,C2,IF(R2=C3,C4,R2))</f>
        <v>Trøndelag</v>
      </c>
    </row>
    <row r="7" spans="2:67" x14ac:dyDescent="0.2">
      <c r="C7" t="str">
        <f>_xlfn.CONCAT("Gjennomsnittlig melkeleveranse per leverandør i ",C6," 1995 - 2022 i tusen liter")</f>
        <v>Gjennomsnittlig melkeleveranse per leverandør i Trøndelag 1995 - 2022 i tusen liter</v>
      </c>
    </row>
    <row r="12" spans="2:67" x14ac:dyDescent="0.2">
      <c r="B12" s="3" t="s">
        <v>107</v>
      </c>
      <c r="D12" s="3" t="s">
        <v>64</v>
      </c>
      <c r="AK12" s="3" t="s">
        <v>107</v>
      </c>
      <c r="AL12" s="3" t="s">
        <v>64</v>
      </c>
    </row>
    <row r="13" spans="2:67" x14ac:dyDescent="0.2">
      <c r="B13" s="3" t="s">
        <v>82</v>
      </c>
      <c r="C13" s="3" t="s">
        <v>85</v>
      </c>
      <c r="D13">
        <v>1995</v>
      </c>
      <c r="E13">
        <v>1996</v>
      </c>
      <c r="F13">
        <v>1997</v>
      </c>
      <c r="G13">
        <v>1998</v>
      </c>
      <c r="H13">
        <v>1999</v>
      </c>
      <c r="I13">
        <v>2000</v>
      </c>
      <c r="J13">
        <v>2001</v>
      </c>
      <c r="K13">
        <v>2002</v>
      </c>
      <c r="L13">
        <v>2003</v>
      </c>
      <c r="M13">
        <v>2004</v>
      </c>
      <c r="N13">
        <v>2005</v>
      </c>
      <c r="O13">
        <v>2006</v>
      </c>
      <c r="P13">
        <v>2007</v>
      </c>
      <c r="Q13">
        <v>2008</v>
      </c>
      <c r="R13">
        <v>2009</v>
      </c>
      <c r="S13">
        <v>2010</v>
      </c>
      <c r="T13">
        <v>2011</v>
      </c>
      <c r="U13">
        <v>2012</v>
      </c>
      <c r="V13">
        <v>2013</v>
      </c>
      <c r="W13">
        <v>2014</v>
      </c>
      <c r="X13">
        <v>2015</v>
      </c>
      <c r="Y13">
        <v>2016</v>
      </c>
      <c r="Z13">
        <v>2017</v>
      </c>
      <c r="AA13">
        <v>2018</v>
      </c>
      <c r="AB13">
        <v>2019</v>
      </c>
      <c r="AC13">
        <v>2020</v>
      </c>
      <c r="AD13">
        <v>2021</v>
      </c>
      <c r="AE13">
        <v>2022</v>
      </c>
      <c r="AF13">
        <v>2023</v>
      </c>
      <c r="AG13">
        <v>2024</v>
      </c>
      <c r="AK13" s="3" t="s">
        <v>85</v>
      </c>
      <c r="AL13">
        <v>1995</v>
      </c>
      <c r="AM13">
        <v>1996</v>
      </c>
      <c r="AN13">
        <v>1997</v>
      </c>
      <c r="AO13">
        <v>1998</v>
      </c>
      <c r="AP13">
        <v>1999</v>
      </c>
      <c r="AQ13">
        <v>2000</v>
      </c>
      <c r="AR13">
        <v>2001</v>
      </c>
      <c r="AS13">
        <v>2002</v>
      </c>
      <c r="AT13">
        <v>2003</v>
      </c>
      <c r="AU13">
        <v>2004</v>
      </c>
      <c r="AV13">
        <v>2005</v>
      </c>
      <c r="AW13">
        <v>2006</v>
      </c>
      <c r="AX13">
        <v>2007</v>
      </c>
      <c r="AY13">
        <v>2008</v>
      </c>
      <c r="AZ13">
        <v>2009</v>
      </c>
      <c r="BA13">
        <v>2010</v>
      </c>
      <c r="BB13">
        <v>2011</v>
      </c>
      <c r="BC13">
        <v>2012</v>
      </c>
      <c r="BD13">
        <v>2013</v>
      </c>
      <c r="BE13">
        <v>2014</v>
      </c>
      <c r="BF13">
        <v>2015</v>
      </c>
      <c r="BG13">
        <v>2016</v>
      </c>
      <c r="BH13">
        <v>2017</v>
      </c>
      <c r="BI13">
        <v>2018</v>
      </c>
      <c r="BJ13">
        <v>2019</v>
      </c>
      <c r="BK13">
        <v>2020</v>
      </c>
      <c r="BL13">
        <v>2021</v>
      </c>
      <c r="BM13">
        <v>2022</v>
      </c>
      <c r="BN13">
        <v>2023</v>
      </c>
      <c r="BO13">
        <v>2024</v>
      </c>
    </row>
    <row r="14" spans="2:67" x14ac:dyDescent="0.2">
      <c r="B14" t="s">
        <v>103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K14" t="s">
        <v>55</v>
      </c>
      <c r="AL14" s="5">
        <v>64.59574468085107</v>
      </c>
      <c r="AM14" s="5">
        <v>64.869565217391298</v>
      </c>
      <c r="AN14" s="5">
        <v>65.139173913043479</v>
      </c>
      <c r="AO14" s="5">
        <v>67.796136363636364</v>
      </c>
      <c r="AP14" s="5">
        <v>66.46071111111111</v>
      </c>
      <c r="AQ14" s="5">
        <v>67.791818181818186</v>
      </c>
      <c r="AR14" s="5">
        <v>71.225853658536593</v>
      </c>
      <c r="AS14" s="5">
        <v>73.437282051282054</v>
      </c>
      <c r="AT14" s="5">
        <v>72.641513513513516</v>
      </c>
      <c r="AU14" s="5">
        <v>74.51428571428572</v>
      </c>
      <c r="AV14" s="5">
        <v>79</v>
      </c>
      <c r="AW14" s="5">
        <v>92.461538461538467</v>
      </c>
      <c r="AX14" s="5">
        <v>98.090909090909093</v>
      </c>
      <c r="AY14" s="5">
        <v>102.31578947368421</v>
      </c>
      <c r="AZ14" s="5">
        <v>123.375</v>
      </c>
      <c r="BA14" s="5">
        <v>152.39871428571428</v>
      </c>
      <c r="BB14" s="5">
        <v>143.08386666666667</v>
      </c>
      <c r="BC14" s="5">
        <v>166.20935714285716</v>
      </c>
      <c r="BD14" s="5">
        <v>185.2895</v>
      </c>
      <c r="BE14" s="5">
        <v>205.99518181818183</v>
      </c>
      <c r="BF14" s="5">
        <v>193.72809090909092</v>
      </c>
      <c r="BG14" s="5">
        <v>217.251</v>
      </c>
      <c r="BH14" s="5">
        <v>240.678</v>
      </c>
      <c r="BI14" s="5">
        <v>239.58837500000001</v>
      </c>
      <c r="BJ14" s="5">
        <v>235.398</v>
      </c>
      <c r="BK14" s="5">
        <v>239.40614285714287</v>
      </c>
      <c r="BL14" s="5">
        <v>303.78000000000003</v>
      </c>
      <c r="BM14" s="5">
        <v>242.55716666666669</v>
      </c>
      <c r="BN14" s="5">
        <v>244.8098</v>
      </c>
      <c r="BO14" s="5">
        <v>280.54124999999999</v>
      </c>
    </row>
    <row r="15" spans="2:67" x14ac:dyDescent="0.2">
      <c r="C15" t="s">
        <v>61</v>
      </c>
      <c r="D15" s="5">
        <v>61.514905149051494</v>
      </c>
      <c r="E15" s="5">
        <v>61.179836512261581</v>
      </c>
      <c r="F15" s="5">
        <v>62.138122562674091</v>
      </c>
      <c r="G15" s="5">
        <v>63.051939306358378</v>
      </c>
      <c r="H15" s="5">
        <v>66.226088957055225</v>
      </c>
      <c r="I15" s="5">
        <v>63.987102893890679</v>
      </c>
      <c r="J15" s="5">
        <v>69.754021978021967</v>
      </c>
      <c r="K15" s="5">
        <v>73.944719844357962</v>
      </c>
      <c r="L15" s="5">
        <v>82.058282700421927</v>
      </c>
      <c r="M15" s="5">
        <v>86.407079646017692</v>
      </c>
      <c r="N15" s="5">
        <v>90.637209302325587</v>
      </c>
      <c r="O15" s="5">
        <v>97.781725888324871</v>
      </c>
      <c r="P15" s="5">
        <v>114.10227272727273</v>
      </c>
      <c r="Q15" s="5">
        <v>118.68674698795181</v>
      </c>
      <c r="R15" s="5">
        <v>123.76623376623377</v>
      </c>
      <c r="S15" s="5">
        <v>140.114</v>
      </c>
      <c r="T15" s="5">
        <v>137.20229629629628</v>
      </c>
      <c r="U15" s="5">
        <v>154.7727786885246</v>
      </c>
      <c r="V15" s="5">
        <v>167.62604587155965</v>
      </c>
      <c r="W15" s="5">
        <v>172.99731067961164</v>
      </c>
      <c r="X15" s="5">
        <v>193.62086170212766</v>
      </c>
      <c r="Y15" s="5">
        <v>206.99770786516856</v>
      </c>
      <c r="Z15" s="5">
        <v>208.89181395348837</v>
      </c>
      <c r="AA15" s="5">
        <v>211.95645348837209</v>
      </c>
      <c r="AB15" s="5">
        <v>214.62324999999998</v>
      </c>
      <c r="AC15" s="5">
        <v>235.63376543209876</v>
      </c>
      <c r="AD15" s="5">
        <v>257.40607692307691</v>
      </c>
      <c r="AE15" s="5">
        <v>248.1478181818182</v>
      </c>
      <c r="AF15" s="5">
        <v>243.96682666666666</v>
      </c>
      <c r="AG15" s="5">
        <v>260.87432857142858</v>
      </c>
      <c r="AH15" s="5"/>
      <c r="AI15" s="5"/>
      <c r="AK15" t="s">
        <v>37</v>
      </c>
      <c r="AL15" s="5">
        <v>58.696969696969695</v>
      </c>
      <c r="AM15" s="5">
        <v>60.53125</v>
      </c>
      <c r="AN15" s="5">
        <v>60.383499999999998</v>
      </c>
      <c r="AO15" s="5">
        <v>60.516624999999998</v>
      </c>
      <c r="AP15" s="5">
        <v>62.030068965517245</v>
      </c>
      <c r="AQ15" s="5">
        <v>59.610428571428578</v>
      </c>
      <c r="AR15" s="5">
        <v>64.992919999999998</v>
      </c>
      <c r="AS15" s="5">
        <v>69.02739130434783</v>
      </c>
      <c r="AT15" s="5">
        <v>82.333210526315781</v>
      </c>
      <c r="AU15" s="5">
        <v>88.666666666666671</v>
      </c>
      <c r="AV15" s="5">
        <v>90.941176470588232</v>
      </c>
      <c r="AW15" s="5">
        <v>95.588235294117652</v>
      </c>
      <c r="AX15" s="5">
        <v>105.53333333333333</v>
      </c>
      <c r="AY15" s="5">
        <v>144</v>
      </c>
      <c r="AZ15" s="5">
        <v>145.80000000000001</v>
      </c>
      <c r="BA15" s="5">
        <v>157.85566666666668</v>
      </c>
      <c r="BB15" s="5">
        <v>162.07488888888889</v>
      </c>
      <c r="BC15" s="5">
        <v>163.68533333333332</v>
      </c>
      <c r="BD15" s="5">
        <v>151.88133333333334</v>
      </c>
      <c r="BE15" s="5">
        <v>153.99711111111111</v>
      </c>
      <c r="BF15" s="5">
        <v>151.7056</v>
      </c>
      <c r="BG15" s="5">
        <v>159.5436</v>
      </c>
      <c r="BH15" s="5">
        <v>163.8783</v>
      </c>
      <c r="BI15" s="5">
        <v>173.94412500000001</v>
      </c>
      <c r="BJ15" s="5">
        <v>157.2105</v>
      </c>
      <c r="BK15" s="5">
        <v>176.42357142857142</v>
      </c>
      <c r="BL15" s="5">
        <v>178.94685714285714</v>
      </c>
      <c r="BM15" s="5">
        <v>189.70099999999999</v>
      </c>
      <c r="BN15" s="5">
        <v>232.52260000000001</v>
      </c>
      <c r="BO15" s="5">
        <v>178.56949999999998</v>
      </c>
    </row>
    <row r="16" spans="2:67" x14ac:dyDescent="0.2">
      <c r="C16" t="s">
        <v>9</v>
      </c>
      <c r="D16" s="5">
        <v>67.279069767441854</v>
      </c>
      <c r="E16" s="5">
        <v>63.465116279069768</v>
      </c>
      <c r="F16" s="5">
        <v>63.900976744186053</v>
      </c>
      <c r="G16" s="5">
        <v>69.125853658536585</v>
      </c>
      <c r="H16" s="5">
        <v>73.147540540540533</v>
      </c>
      <c r="I16" s="5">
        <v>69.312794117647059</v>
      </c>
      <c r="J16" s="5">
        <v>74.025700000000001</v>
      </c>
      <c r="K16" s="5">
        <v>81.350344827586198</v>
      </c>
      <c r="L16" s="5">
        <v>83.331965517241372</v>
      </c>
      <c r="M16" s="5">
        <v>88.464285714285708</v>
      </c>
      <c r="N16" s="5">
        <v>90.642857142857139</v>
      </c>
      <c r="O16" s="5">
        <v>91.259259259259252</v>
      </c>
      <c r="P16" s="5">
        <v>108.45833333333333</v>
      </c>
      <c r="Q16" s="5">
        <v>117.1304347826087</v>
      </c>
      <c r="R16" s="5">
        <v>123</v>
      </c>
      <c r="S16" s="5">
        <v>147.64542105263158</v>
      </c>
      <c r="T16" s="5">
        <v>154.6123</v>
      </c>
      <c r="U16" s="5">
        <v>193.49229411764708</v>
      </c>
      <c r="V16" s="5">
        <v>178.85422222222223</v>
      </c>
      <c r="W16" s="5">
        <v>212.04831250000001</v>
      </c>
      <c r="X16" s="5">
        <v>225.94912500000001</v>
      </c>
      <c r="Y16" s="5">
        <v>232.20487499999999</v>
      </c>
      <c r="Z16" s="5">
        <v>220.56437500000001</v>
      </c>
      <c r="AA16" s="5">
        <v>254.98128571428569</v>
      </c>
      <c r="AB16" s="5">
        <v>263.69023076923077</v>
      </c>
      <c r="AC16" s="5">
        <v>258.18200000000002</v>
      </c>
      <c r="AD16" s="5">
        <v>249.36985714285714</v>
      </c>
      <c r="AE16" s="5">
        <v>247.33046153846152</v>
      </c>
      <c r="AF16" s="5">
        <v>249.52276923076923</v>
      </c>
      <c r="AG16" s="5">
        <v>247.65835714285714</v>
      </c>
      <c r="AH16" s="5"/>
      <c r="AI16" s="5"/>
      <c r="AK16" t="s">
        <v>5</v>
      </c>
      <c r="AL16" s="5">
        <v>55.5</v>
      </c>
      <c r="AM16" s="5">
        <v>51.25</v>
      </c>
      <c r="AN16" s="5">
        <v>50.009100000000004</v>
      </c>
      <c r="AO16" s="5">
        <v>54.843000000000004</v>
      </c>
      <c r="AP16" s="5">
        <v>59.856833333333334</v>
      </c>
      <c r="AQ16" s="5">
        <v>58.721529411764706</v>
      </c>
      <c r="AR16" s="5">
        <v>67.760153846153841</v>
      </c>
      <c r="AS16" s="5">
        <v>72.410250000000005</v>
      </c>
      <c r="AT16" s="5">
        <v>77.040000000000006</v>
      </c>
      <c r="AU16" s="5">
        <v>78.7</v>
      </c>
      <c r="AV16" s="5">
        <v>83.2</v>
      </c>
      <c r="AW16" s="5">
        <v>91.444444444444443</v>
      </c>
      <c r="AX16" s="5">
        <v>80.875</v>
      </c>
      <c r="AY16" s="5">
        <v>94.8</v>
      </c>
      <c r="AZ16" s="5">
        <v>117.75</v>
      </c>
      <c r="BA16" s="5">
        <v>116.66025</v>
      </c>
      <c r="BB16" s="5">
        <v>116.425</v>
      </c>
      <c r="BC16" s="5">
        <v>139.089</v>
      </c>
      <c r="BD16" s="5">
        <v>171.68566666666666</v>
      </c>
      <c r="BE16" s="5">
        <v>172.71433333333334</v>
      </c>
      <c r="BF16" s="5">
        <v>153.75899999999999</v>
      </c>
      <c r="BG16" s="5">
        <v>169.55033333333333</v>
      </c>
      <c r="BH16" s="5">
        <v>172.25466666666668</v>
      </c>
      <c r="BI16" s="5">
        <v>174.798</v>
      </c>
      <c r="BJ16" s="5">
        <v>175.298</v>
      </c>
      <c r="BK16" s="5">
        <v>178.393</v>
      </c>
      <c r="BL16" s="5">
        <v>200.42766666666668</v>
      </c>
      <c r="BM16" s="5">
        <v>166.68766666666667</v>
      </c>
      <c r="BN16" s="5">
        <v>138.13566666666665</v>
      </c>
      <c r="BO16" s="5">
        <v>121.211</v>
      </c>
    </row>
    <row r="17" spans="2:67" x14ac:dyDescent="0.2">
      <c r="C17" t="s">
        <v>6</v>
      </c>
      <c r="D17" s="5">
        <v>82.108870967741936</v>
      </c>
      <c r="E17" s="5">
        <v>82.12955465587045</v>
      </c>
      <c r="F17" s="5">
        <v>82.139004048583004</v>
      </c>
      <c r="G17" s="5">
        <v>84.001903361344546</v>
      </c>
      <c r="H17" s="5">
        <v>88.354892857142858</v>
      </c>
      <c r="I17" s="5">
        <v>85.03888073394495</v>
      </c>
      <c r="J17" s="5">
        <v>90.163072538860092</v>
      </c>
      <c r="K17" s="5">
        <v>96.456939226519324</v>
      </c>
      <c r="L17" s="5">
        <v>103.64542045454546</v>
      </c>
      <c r="M17" s="5">
        <v>107.46987951807229</v>
      </c>
      <c r="N17" s="5">
        <v>111</v>
      </c>
      <c r="O17" s="5">
        <v>118.02758620689656</v>
      </c>
      <c r="P17" s="5">
        <v>135.07936507936509</v>
      </c>
      <c r="Q17" s="5">
        <v>143.29565217391306</v>
      </c>
      <c r="R17" s="5">
        <v>154.78</v>
      </c>
      <c r="S17" s="5">
        <v>164.83407692307694</v>
      </c>
      <c r="T17" s="5">
        <v>172.70035802469135</v>
      </c>
      <c r="U17" s="5">
        <v>177.72820987654322</v>
      </c>
      <c r="V17" s="5">
        <v>197.13894520547944</v>
      </c>
      <c r="W17" s="5">
        <v>203.51652857142855</v>
      </c>
      <c r="X17" s="5">
        <v>213.2272205882353</v>
      </c>
      <c r="Y17" s="5">
        <v>217.98725757575758</v>
      </c>
      <c r="Z17" s="5">
        <v>208.88842424242424</v>
      </c>
      <c r="AA17" s="5">
        <v>242.3749107142857</v>
      </c>
      <c r="AB17" s="5">
        <v>251.7270754716981</v>
      </c>
      <c r="AC17" s="5">
        <v>279.06092000000001</v>
      </c>
      <c r="AD17" s="5">
        <v>290.63763829787234</v>
      </c>
      <c r="AE17" s="5">
        <v>294.7224523809524</v>
      </c>
      <c r="AF17" s="5">
        <v>313.8237894736842</v>
      </c>
      <c r="AG17" s="5">
        <v>344.0827142857143</v>
      </c>
      <c r="AH17" s="5"/>
      <c r="AI17" s="5"/>
      <c r="AK17" t="s">
        <v>49</v>
      </c>
      <c r="AL17" s="5">
        <v>82.698113207547166</v>
      </c>
      <c r="AM17" s="5">
        <v>81.075471698113205</v>
      </c>
      <c r="AN17" s="5">
        <v>82.447962264150945</v>
      </c>
      <c r="AO17" s="5">
        <v>82.816264150943397</v>
      </c>
      <c r="AP17" s="5">
        <v>84.788615384615383</v>
      </c>
      <c r="AQ17" s="5">
        <v>81.221686274509793</v>
      </c>
      <c r="AR17" s="5">
        <v>87.011234042553184</v>
      </c>
      <c r="AS17" s="5">
        <v>93.694978260869561</v>
      </c>
      <c r="AT17" s="5">
        <v>95.448978723404252</v>
      </c>
      <c r="AU17" s="5">
        <v>99.325581395348834</v>
      </c>
      <c r="AV17" s="5">
        <v>114.70270270270271</v>
      </c>
      <c r="AW17" s="5">
        <v>123.45454545454545</v>
      </c>
      <c r="AX17" s="5">
        <v>134.33333333333334</v>
      </c>
      <c r="AY17" s="5">
        <v>132.78787878787878</v>
      </c>
      <c r="AZ17" s="5">
        <v>141.54838709677421</v>
      </c>
      <c r="BA17" s="5">
        <v>156.29565517241377</v>
      </c>
      <c r="BB17" s="5">
        <v>148.72800000000001</v>
      </c>
      <c r="BC17" s="5">
        <v>197.56973076923077</v>
      </c>
      <c r="BD17" s="5">
        <v>233.75186956521739</v>
      </c>
      <c r="BE17" s="5">
        <v>254.57250000000002</v>
      </c>
      <c r="BF17" s="5">
        <v>290.07125000000002</v>
      </c>
      <c r="BG17" s="5">
        <v>308.04233333333332</v>
      </c>
      <c r="BH17" s="5">
        <v>326.90017647058824</v>
      </c>
      <c r="BI17" s="5">
        <v>339.92035294117647</v>
      </c>
      <c r="BJ17" s="5">
        <v>343.46517647058823</v>
      </c>
      <c r="BK17" s="5">
        <v>349.98700000000002</v>
      </c>
      <c r="BL17" s="5">
        <v>367.67423529411769</v>
      </c>
      <c r="BM17" s="5">
        <v>343.11076470588233</v>
      </c>
      <c r="BN17" s="5">
        <v>342.99523529411766</v>
      </c>
      <c r="BO17" s="5">
        <v>374.50235714285719</v>
      </c>
    </row>
    <row r="18" spans="2:67" x14ac:dyDescent="0.2">
      <c r="C18" t="s">
        <v>7</v>
      </c>
      <c r="D18" s="5">
        <v>63.147321428571431</v>
      </c>
      <c r="E18" s="5">
        <v>62.077272727272728</v>
      </c>
      <c r="F18" s="5">
        <v>61.2703623853211</v>
      </c>
      <c r="G18" s="5">
        <v>64.607995098039225</v>
      </c>
      <c r="H18" s="5">
        <v>68.752666666666656</v>
      </c>
      <c r="I18" s="5">
        <v>66.828122994652404</v>
      </c>
      <c r="J18" s="5">
        <v>72.686262195121941</v>
      </c>
      <c r="K18" s="5">
        <v>77.364935897435899</v>
      </c>
      <c r="L18" s="5">
        <v>81.695554054054043</v>
      </c>
      <c r="M18" s="5">
        <v>89.647058823529406</v>
      </c>
      <c r="N18" s="5">
        <v>98.086614173228341</v>
      </c>
      <c r="O18" s="5">
        <v>107.28813559322033</v>
      </c>
      <c r="P18" s="5">
        <v>120.76991150442478</v>
      </c>
      <c r="Q18" s="5">
        <v>129.4368932038835</v>
      </c>
      <c r="R18" s="5">
        <v>145.04301075268816</v>
      </c>
      <c r="S18" s="5">
        <v>174.44356962025316</v>
      </c>
      <c r="T18" s="5">
        <v>174.05494871794872</v>
      </c>
      <c r="U18" s="5">
        <v>187.48517105263159</v>
      </c>
      <c r="V18" s="5">
        <v>198.26680555555558</v>
      </c>
      <c r="W18" s="5">
        <v>205.46818840579709</v>
      </c>
      <c r="X18" s="5">
        <v>212.06715942028987</v>
      </c>
      <c r="Y18" s="5">
        <v>218.80419696969696</v>
      </c>
      <c r="Z18" s="5">
        <v>227.32034920634922</v>
      </c>
      <c r="AA18" s="5">
        <v>237.39803225806452</v>
      </c>
      <c r="AB18" s="5">
        <v>253.04784210526313</v>
      </c>
      <c r="AC18" s="5">
        <v>284.59398039215688</v>
      </c>
      <c r="AD18" s="5">
        <v>306.37589795918365</v>
      </c>
      <c r="AE18" s="5">
        <v>297.61255319148938</v>
      </c>
      <c r="AF18" s="5">
        <v>305.40981818181814</v>
      </c>
      <c r="AG18" s="5">
        <v>321.66265853658535</v>
      </c>
      <c r="AH18" s="5"/>
      <c r="AI18" s="5"/>
      <c r="AK18" t="s">
        <v>65</v>
      </c>
      <c r="AL18" s="5">
        <v>60.659340659340657</v>
      </c>
      <c r="AM18" s="5">
        <v>59.622950819672134</v>
      </c>
      <c r="AN18" s="5">
        <v>60.653366666666663</v>
      </c>
      <c r="AO18" s="5">
        <v>63.597105263157893</v>
      </c>
      <c r="AP18" s="5">
        <v>65.678532934131738</v>
      </c>
      <c r="AQ18" s="5">
        <v>63.807689440993791</v>
      </c>
      <c r="AR18" s="5">
        <v>68.65135664335665</v>
      </c>
      <c r="AS18" s="5">
        <v>70.572422222222229</v>
      </c>
      <c r="AT18" s="5">
        <v>75.699944881889763</v>
      </c>
      <c r="AU18" s="5">
        <v>79.652542372881356</v>
      </c>
      <c r="AV18" s="5">
        <v>84.321428571428569</v>
      </c>
      <c r="AW18" s="5">
        <v>97.278350515463913</v>
      </c>
      <c r="AX18" s="5">
        <v>107.53846153846153</v>
      </c>
      <c r="AY18" s="5">
        <v>119</v>
      </c>
      <c r="AZ18" s="5">
        <v>127.69333333333333</v>
      </c>
      <c r="BA18" s="5">
        <v>139.48082857142856</v>
      </c>
      <c r="BB18" s="5">
        <v>132.16816901408453</v>
      </c>
      <c r="BC18" s="5">
        <v>157.89681666666669</v>
      </c>
      <c r="BD18" s="5">
        <v>178.73270370370372</v>
      </c>
      <c r="BE18" s="5">
        <v>189.86813461538461</v>
      </c>
      <c r="BF18" s="5">
        <v>206.13254000000001</v>
      </c>
      <c r="BG18" s="5">
        <v>235.2386956521739</v>
      </c>
      <c r="BH18" s="5">
        <v>231.78834782608695</v>
      </c>
      <c r="BI18" s="5">
        <v>249.51504545454546</v>
      </c>
      <c r="BJ18" s="5">
        <v>226.87026086956521</v>
      </c>
      <c r="BK18" s="5">
        <v>231.13802083333334</v>
      </c>
      <c r="BL18" s="5">
        <v>239.99091489361703</v>
      </c>
      <c r="BM18" s="5">
        <v>227.76412244897958</v>
      </c>
      <c r="BN18" s="5">
        <v>240.30572727272727</v>
      </c>
      <c r="BO18" s="5">
        <v>261.03459523809522</v>
      </c>
    </row>
    <row r="19" spans="2:67" x14ac:dyDescent="0.2">
      <c r="B19" t="s">
        <v>98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K19" t="s">
        <v>3</v>
      </c>
      <c r="AL19" s="5">
        <v>59.785714285714285</v>
      </c>
      <c r="AM19" s="5">
        <v>58.901408450704224</v>
      </c>
      <c r="AN19" s="5">
        <v>57.446157142857146</v>
      </c>
      <c r="AO19" s="5">
        <v>61.372923076923072</v>
      </c>
      <c r="AP19" s="5">
        <v>62.979080645161289</v>
      </c>
      <c r="AQ19" s="5">
        <v>63.075052631578941</v>
      </c>
      <c r="AR19" s="5">
        <v>63.601921568627446</v>
      </c>
      <c r="AS19" s="5">
        <v>64.895958333333326</v>
      </c>
      <c r="AT19" s="5">
        <v>71.185204545454539</v>
      </c>
      <c r="AU19" s="5">
        <v>76.25</v>
      </c>
      <c r="AV19" s="5">
        <v>78</v>
      </c>
      <c r="AW19" s="5">
        <v>85.885714285714286</v>
      </c>
      <c r="AX19" s="5">
        <v>92.290322580645167</v>
      </c>
      <c r="AY19" s="5">
        <v>89.433333333333337</v>
      </c>
      <c r="AZ19" s="5">
        <v>93.8</v>
      </c>
      <c r="BA19" s="5">
        <v>93.785041666666658</v>
      </c>
      <c r="BB19" s="5">
        <v>102.40857142857142</v>
      </c>
      <c r="BC19" s="5">
        <v>98.36176190476192</v>
      </c>
      <c r="BD19" s="5">
        <v>102.46494444444444</v>
      </c>
      <c r="BE19" s="5">
        <v>104.2636875</v>
      </c>
      <c r="BF19" s="5">
        <v>118.77464285714287</v>
      </c>
      <c r="BG19" s="5">
        <v>104.6168</v>
      </c>
      <c r="BH19" s="5">
        <v>111.08423076923077</v>
      </c>
      <c r="BI19" s="5">
        <v>131.69363636363639</v>
      </c>
      <c r="BJ19" s="5">
        <v>114.86491666666666</v>
      </c>
      <c r="BK19" s="5">
        <v>158.75956249999999</v>
      </c>
      <c r="BL19" s="5">
        <v>179.61426666666665</v>
      </c>
      <c r="BM19" s="5">
        <v>176.48035714285714</v>
      </c>
      <c r="BN19" s="5">
        <v>155.91942857142857</v>
      </c>
      <c r="BO19" s="5">
        <v>198.453</v>
      </c>
    </row>
    <row r="20" spans="2:67" x14ac:dyDescent="0.2">
      <c r="C20" t="s">
        <v>59</v>
      </c>
      <c r="D20" s="5">
        <v>77.910958904109592</v>
      </c>
      <c r="E20" s="5">
        <v>76.870748299319729</v>
      </c>
      <c r="F20" s="5">
        <v>77.779557823129267</v>
      </c>
      <c r="G20" s="5">
        <v>78.844854166666664</v>
      </c>
      <c r="H20" s="5">
        <v>80.323007246376804</v>
      </c>
      <c r="I20" s="5">
        <v>81.363038167938925</v>
      </c>
      <c r="J20" s="5">
        <v>85.106845528455281</v>
      </c>
      <c r="K20" s="5">
        <v>90.093191304347826</v>
      </c>
      <c r="L20" s="5">
        <v>94.89855045871559</v>
      </c>
      <c r="M20" s="5">
        <v>96.398148148148152</v>
      </c>
      <c r="N20" s="5">
        <v>100.57281553398059</v>
      </c>
      <c r="O20" s="5">
        <v>105.38775510204081</v>
      </c>
      <c r="P20" s="5">
        <v>119.60869565217391</v>
      </c>
      <c r="Q20" s="5">
        <v>123.8</v>
      </c>
      <c r="R20" s="5">
        <v>132.2439024390244</v>
      </c>
      <c r="S20" s="5">
        <v>144.74664473684209</v>
      </c>
      <c r="T20" s="5">
        <v>145.47899999999998</v>
      </c>
      <c r="U20" s="5">
        <v>155.47889189189189</v>
      </c>
      <c r="V20" s="5">
        <v>161.54207142857143</v>
      </c>
      <c r="W20" s="5">
        <v>168.4996153846154</v>
      </c>
      <c r="X20" s="5">
        <v>193.99056666666667</v>
      </c>
      <c r="Y20" s="5">
        <v>198.41844827586209</v>
      </c>
      <c r="Z20" s="5">
        <v>193.41445762711862</v>
      </c>
      <c r="AA20" s="5">
        <v>206.22158181818182</v>
      </c>
      <c r="AB20" s="5">
        <v>210.56990740740741</v>
      </c>
      <c r="AC20" s="5">
        <v>221.01398</v>
      </c>
      <c r="AD20" s="5">
        <v>248.78314583333335</v>
      </c>
      <c r="AE20" s="5">
        <v>240.18264583333334</v>
      </c>
      <c r="AF20" s="5">
        <v>232.74455319148939</v>
      </c>
      <c r="AG20" s="5">
        <v>273.34185714285712</v>
      </c>
      <c r="AH20" s="5"/>
      <c r="AI20" s="5"/>
      <c r="AK20" t="s">
        <v>17</v>
      </c>
      <c r="AL20" s="5">
        <v>50.051282051282051</v>
      </c>
      <c r="AM20" s="5">
        <v>50.173333333333332</v>
      </c>
      <c r="AN20" s="5">
        <v>49.755111111111113</v>
      </c>
      <c r="AO20" s="5">
        <v>51.953348484848483</v>
      </c>
      <c r="AP20" s="5">
        <v>59.193125000000002</v>
      </c>
      <c r="AQ20" s="5">
        <v>53.92566037735849</v>
      </c>
      <c r="AR20" s="5">
        <v>68.147897435897434</v>
      </c>
      <c r="AS20" s="5">
        <v>69.871054054054042</v>
      </c>
      <c r="AT20" s="5">
        <v>74.61181818181818</v>
      </c>
      <c r="AU20" s="5">
        <v>78.0625</v>
      </c>
      <c r="AV20" s="5">
        <v>80.967741935483872</v>
      </c>
      <c r="AW20" s="5">
        <v>85.290322580645167</v>
      </c>
      <c r="AX20" s="5">
        <v>91.206896551724142</v>
      </c>
      <c r="AY20" s="5">
        <v>89.862068965517238</v>
      </c>
      <c r="AZ20" s="5">
        <v>93.07692307692308</v>
      </c>
      <c r="BA20" s="5">
        <v>99.439874999999986</v>
      </c>
      <c r="BB20" s="5">
        <v>103.11569565217391</v>
      </c>
      <c r="BC20" s="5">
        <v>97.445208333333326</v>
      </c>
      <c r="BD20" s="5">
        <v>107.41409523809523</v>
      </c>
      <c r="BE20" s="5">
        <v>110.30140909090909</v>
      </c>
      <c r="BF20" s="5">
        <v>113.82561904761906</v>
      </c>
      <c r="BG20" s="5">
        <v>113.58</v>
      </c>
      <c r="BH20" s="5">
        <v>108.88761904761904</v>
      </c>
      <c r="BI20" s="5">
        <v>113.8824</v>
      </c>
      <c r="BJ20" s="5">
        <v>115.84438888888889</v>
      </c>
      <c r="BK20" s="5">
        <v>114.28005882352942</v>
      </c>
      <c r="BL20" s="5">
        <v>110.3531111111111</v>
      </c>
      <c r="BM20" s="5">
        <v>122.54925</v>
      </c>
      <c r="BN20" s="5">
        <v>111.39323529411764</v>
      </c>
      <c r="BO20" s="5">
        <v>122.06642857142857</v>
      </c>
    </row>
    <row r="21" spans="2:67" x14ac:dyDescent="0.2">
      <c r="C21" t="s">
        <v>39</v>
      </c>
      <c r="D21" s="5">
        <v>86.188461538461539</v>
      </c>
      <c r="E21" s="5">
        <v>86.546153846153842</v>
      </c>
      <c r="F21" s="5">
        <v>88.07382558139534</v>
      </c>
      <c r="G21" s="5">
        <v>90.128681102362208</v>
      </c>
      <c r="H21" s="5">
        <v>92.821878048780491</v>
      </c>
      <c r="I21" s="5">
        <v>91.50585654008438</v>
      </c>
      <c r="J21" s="5">
        <v>96.969279816513762</v>
      </c>
      <c r="K21" s="5">
        <v>106.70577184466019</v>
      </c>
      <c r="L21" s="5">
        <v>112.04423076923077</v>
      </c>
      <c r="M21" s="5">
        <v>116.56914893617021</v>
      </c>
      <c r="N21" s="5">
        <v>123.83707865168539</v>
      </c>
      <c r="O21" s="5">
        <v>133.05988023952096</v>
      </c>
      <c r="P21" s="5">
        <v>152.7483870967742</v>
      </c>
      <c r="Q21" s="5">
        <v>163.15068493150685</v>
      </c>
      <c r="R21" s="5">
        <v>181.44444444444446</v>
      </c>
      <c r="S21" s="5">
        <v>197.11622033898306</v>
      </c>
      <c r="T21" s="5">
        <v>202.16819658119658</v>
      </c>
      <c r="U21" s="5">
        <v>222.30256756756756</v>
      </c>
      <c r="V21" s="5">
        <v>224.70948181818184</v>
      </c>
      <c r="W21" s="5">
        <v>235.80140952380953</v>
      </c>
      <c r="X21" s="5">
        <v>255.07949484536081</v>
      </c>
      <c r="Y21" s="5">
        <v>262.69497826086956</v>
      </c>
      <c r="Z21" s="5">
        <v>267.08417977528086</v>
      </c>
      <c r="AA21" s="5">
        <v>274.83624719101124</v>
      </c>
      <c r="AB21" s="5">
        <v>290.69816666666668</v>
      </c>
      <c r="AC21" s="5">
        <v>299.78265432098766</v>
      </c>
      <c r="AD21" s="5">
        <v>325.0365526315789</v>
      </c>
      <c r="AE21" s="5">
        <v>308.46770666666669</v>
      </c>
      <c r="AF21" s="5">
        <v>305.02552112676057</v>
      </c>
      <c r="AG21" s="5">
        <v>349.78169230769231</v>
      </c>
      <c r="AH21" s="5"/>
      <c r="AI21" s="5"/>
      <c r="AK21" t="s">
        <v>51</v>
      </c>
      <c r="AL21" s="5">
        <v>79.958904109589042</v>
      </c>
      <c r="AM21" s="5">
        <v>76.972602739726028</v>
      </c>
      <c r="AN21" s="5">
        <v>78.918945205479446</v>
      </c>
      <c r="AO21" s="5">
        <v>79.378513888888889</v>
      </c>
      <c r="AP21" s="5">
        <v>81.626376811594213</v>
      </c>
      <c r="AQ21" s="5">
        <v>83.925132352941176</v>
      </c>
      <c r="AR21" s="5">
        <v>85.237328125000005</v>
      </c>
      <c r="AS21" s="5">
        <v>88.278033333333326</v>
      </c>
      <c r="AT21" s="5">
        <v>94.663499999999999</v>
      </c>
      <c r="AU21" s="5">
        <v>99.327272727272728</v>
      </c>
      <c r="AV21" s="5">
        <v>105.88461538461539</v>
      </c>
      <c r="AW21" s="5">
        <v>109.49019607843137</v>
      </c>
      <c r="AX21" s="5">
        <v>123.1063829787234</v>
      </c>
      <c r="AY21" s="5">
        <v>129.15909090909091</v>
      </c>
      <c r="AZ21" s="5">
        <v>130.67441860465115</v>
      </c>
      <c r="BA21" s="5">
        <v>142.48112195121951</v>
      </c>
      <c r="BB21" s="5">
        <v>144.48089999999999</v>
      </c>
      <c r="BC21" s="5">
        <v>144.74975000000001</v>
      </c>
      <c r="BD21" s="5">
        <v>147.93594736842104</v>
      </c>
      <c r="BE21" s="5">
        <v>155.66411111111111</v>
      </c>
      <c r="BF21" s="5">
        <v>175.41796875</v>
      </c>
      <c r="BG21" s="5">
        <v>164.63647058823531</v>
      </c>
      <c r="BH21" s="5">
        <v>159.68651515151515</v>
      </c>
      <c r="BI21" s="5">
        <v>168.805125</v>
      </c>
      <c r="BJ21" s="5">
        <v>180.41466666666665</v>
      </c>
      <c r="BK21" s="5">
        <v>196.79639285714285</v>
      </c>
      <c r="BL21" s="5">
        <v>230.15741666666668</v>
      </c>
      <c r="BM21" s="5">
        <v>235.82313636363639</v>
      </c>
      <c r="BN21" s="5">
        <v>235.49854545454545</v>
      </c>
      <c r="BO21" s="5">
        <v>266.11831578947368</v>
      </c>
    </row>
    <row r="22" spans="2:67" x14ac:dyDescent="0.2">
      <c r="C22" t="s">
        <v>43</v>
      </c>
      <c r="D22" s="5">
        <v>77.293577981651381</v>
      </c>
      <c r="E22" s="5">
        <v>76.651376146788991</v>
      </c>
      <c r="F22" s="5">
        <v>78.888862385321104</v>
      </c>
      <c r="G22" s="5">
        <v>79.777009259259259</v>
      </c>
      <c r="H22" s="5">
        <v>79.221177570093445</v>
      </c>
      <c r="I22" s="5">
        <v>77.252726415094344</v>
      </c>
      <c r="J22" s="5">
        <v>79.032900990099009</v>
      </c>
      <c r="K22" s="5">
        <v>87.487234042553183</v>
      </c>
      <c r="L22" s="5">
        <v>92.797233333333338</v>
      </c>
      <c r="M22" s="5">
        <v>95.174418604651166</v>
      </c>
      <c r="N22" s="5">
        <v>97.904761904761898</v>
      </c>
      <c r="O22" s="5">
        <v>106.23076923076923</v>
      </c>
      <c r="P22" s="5">
        <v>116.34666666666666</v>
      </c>
      <c r="Q22" s="5">
        <v>115.73239436619718</v>
      </c>
      <c r="R22" s="5">
        <v>123.98484848484848</v>
      </c>
      <c r="S22" s="5">
        <v>132.2175</v>
      </c>
      <c r="T22" s="5">
        <v>135.2443442622951</v>
      </c>
      <c r="U22" s="5">
        <v>143.10046666666668</v>
      </c>
      <c r="V22" s="5">
        <v>142.3298474576271</v>
      </c>
      <c r="W22" s="5">
        <v>149.02073584905662</v>
      </c>
      <c r="X22" s="5">
        <v>168.5368125</v>
      </c>
      <c r="Y22" s="5">
        <v>167.82075</v>
      </c>
      <c r="Z22" s="5">
        <v>168.14378723404255</v>
      </c>
      <c r="AA22" s="5">
        <v>177.39463043478261</v>
      </c>
      <c r="AB22" s="5">
        <v>201.39980487804877</v>
      </c>
      <c r="AC22" s="5">
        <v>205.74623076923078</v>
      </c>
      <c r="AD22" s="5">
        <v>213.7533157894737</v>
      </c>
      <c r="AE22" s="5">
        <v>229.71554545454546</v>
      </c>
      <c r="AF22" s="5">
        <v>249.0378</v>
      </c>
      <c r="AG22" s="5">
        <v>279.49149999999997</v>
      </c>
      <c r="AH22" s="5"/>
      <c r="AI22" s="5"/>
      <c r="AK22" t="s">
        <v>59</v>
      </c>
      <c r="AL22" s="5">
        <v>77.910958904109592</v>
      </c>
      <c r="AM22" s="5">
        <v>76.870748299319729</v>
      </c>
      <c r="AN22" s="5">
        <v>77.779557823129267</v>
      </c>
      <c r="AO22" s="5">
        <v>78.844854166666664</v>
      </c>
      <c r="AP22" s="5">
        <v>80.323007246376804</v>
      </c>
      <c r="AQ22" s="5">
        <v>81.363038167938925</v>
      </c>
      <c r="AR22" s="5">
        <v>85.106845528455281</v>
      </c>
      <c r="AS22" s="5">
        <v>90.093191304347826</v>
      </c>
      <c r="AT22" s="5">
        <v>94.89855045871559</v>
      </c>
      <c r="AU22" s="5">
        <v>96.398148148148152</v>
      </c>
      <c r="AV22" s="5">
        <v>100.57281553398059</v>
      </c>
      <c r="AW22" s="5">
        <v>105.38775510204081</v>
      </c>
      <c r="AX22" s="5">
        <v>119.60869565217391</v>
      </c>
      <c r="AY22" s="5">
        <v>123.8</v>
      </c>
      <c r="AZ22" s="5">
        <v>132.2439024390244</v>
      </c>
      <c r="BA22" s="5">
        <v>144.74664473684209</v>
      </c>
      <c r="BB22" s="5">
        <v>145.47899999999998</v>
      </c>
      <c r="BC22" s="5">
        <v>155.47889189189189</v>
      </c>
      <c r="BD22" s="5">
        <v>161.54207142857143</v>
      </c>
      <c r="BE22" s="5">
        <v>168.4996153846154</v>
      </c>
      <c r="BF22" s="5">
        <v>193.99056666666667</v>
      </c>
      <c r="BG22" s="5">
        <v>198.41844827586209</v>
      </c>
      <c r="BH22" s="5">
        <v>193.41445762711862</v>
      </c>
      <c r="BI22" s="5">
        <v>206.22158181818182</v>
      </c>
      <c r="BJ22" s="5">
        <v>210.56990740740741</v>
      </c>
      <c r="BK22" s="5">
        <v>221.01398</v>
      </c>
      <c r="BL22" s="5">
        <v>248.78314583333335</v>
      </c>
      <c r="BM22" s="5">
        <v>240.18264583333334</v>
      </c>
      <c r="BN22" s="5">
        <v>232.74455319148939</v>
      </c>
      <c r="BO22" s="5">
        <v>273.34185714285712</v>
      </c>
    </row>
    <row r="23" spans="2:67" x14ac:dyDescent="0.2">
      <c r="C23" t="s">
        <v>30</v>
      </c>
      <c r="D23" s="5">
        <v>82.667447306791573</v>
      </c>
      <c r="E23" s="5">
        <v>82.058823529411768</v>
      </c>
      <c r="F23" s="5">
        <v>83.156593380614666</v>
      </c>
      <c r="G23" s="5">
        <v>85.124227817745805</v>
      </c>
      <c r="H23" s="5">
        <v>86.146179104477625</v>
      </c>
      <c r="I23" s="5">
        <v>85.4609378238342</v>
      </c>
      <c r="J23" s="5">
        <v>89.411122905027938</v>
      </c>
      <c r="K23" s="5">
        <v>97.954583832335331</v>
      </c>
      <c r="L23" s="5">
        <v>107.45195176848875</v>
      </c>
      <c r="M23" s="5">
        <v>111.07516339869281</v>
      </c>
      <c r="N23" s="5">
        <v>116.40753424657534</v>
      </c>
      <c r="O23" s="5">
        <v>123.32967032967034</v>
      </c>
      <c r="P23" s="5">
        <v>145.49180327868854</v>
      </c>
      <c r="Q23" s="5">
        <v>148.93013100436681</v>
      </c>
      <c r="R23" s="5">
        <v>162.37019230769232</v>
      </c>
      <c r="S23" s="5">
        <v>172.43954545454545</v>
      </c>
      <c r="T23" s="5">
        <v>168.47304522613064</v>
      </c>
      <c r="U23" s="5">
        <v>185.8293475935829</v>
      </c>
      <c r="V23" s="5">
        <v>188.98005000000001</v>
      </c>
      <c r="W23" s="5">
        <v>192.61824705882356</v>
      </c>
      <c r="X23" s="5">
        <v>217.52801986754966</v>
      </c>
      <c r="Y23" s="5">
        <v>224.94810273972604</v>
      </c>
      <c r="Z23" s="5">
        <v>223.19717021276594</v>
      </c>
      <c r="AA23" s="5">
        <v>231.80880714285715</v>
      </c>
      <c r="AB23" s="5">
        <v>236.59173684210526</v>
      </c>
      <c r="AC23" s="5">
        <v>240.87973809523811</v>
      </c>
      <c r="AD23" s="5">
        <v>267.14152136752136</v>
      </c>
      <c r="AE23" s="5">
        <v>254.35506896551723</v>
      </c>
      <c r="AF23" s="5">
        <v>252.06937837837839</v>
      </c>
      <c r="AG23" s="5">
        <v>277.29465094339622</v>
      </c>
      <c r="AH23" s="5"/>
      <c r="AI23" s="5"/>
      <c r="AK23" t="s">
        <v>61</v>
      </c>
      <c r="AL23" s="5">
        <v>61.514905149051494</v>
      </c>
      <c r="AM23" s="5">
        <v>61.179836512261581</v>
      </c>
      <c r="AN23" s="5">
        <v>62.138122562674091</v>
      </c>
      <c r="AO23" s="5">
        <v>63.051939306358378</v>
      </c>
      <c r="AP23" s="5">
        <v>66.226088957055225</v>
      </c>
      <c r="AQ23" s="5">
        <v>63.987102893890679</v>
      </c>
      <c r="AR23" s="5">
        <v>69.754021978021967</v>
      </c>
      <c r="AS23" s="5">
        <v>73.944719844357962</v>
      </c>
      <c r="AT23" s="5">
        <v>82.058282700421927</v>
      </c>
      <c r="AU23" s="5">
        <v>86.407079646017692</v>
      </c>
      <c r="AV23" s="5">
        <v>90.637209302325587</v>
      </c>
      <c r="AW23" s="5">
        <v>97.781725888324871</v>
      </c>
      <c r="AX23" s="5">
        <v>114.10227272727273</v>
      </c>
      <c r="AY23" s="5">
        <v>118.68674698795181</v>
      </c>
      <c r="AZ23" s="5">
        <v>123.76623376623377</v>
      </c>
      <c r="BA23" s="5">
        <v>140.114</v>
      </c>
      <c r="BB23" s="5">
        <v>137.20229629629628</v>
      </c>
      <c r="BC23" s="5">
        <v>154.7727786885246</v>
      </c>
      <c r="BD23" s="5">
        <v>167.62604587155965</v>
      </c>
      <c r="BE23" s="5">
        <v>172.99731067961164</v>
      </c>
      <c r="BF23" s="5">
        <v>193.62086170212766</v>
      </c>
      <c r="BG23" s="5">
        <v>206.99770786516856</v>
      </c>
      <c r="BH23" s="5">
        <v>208.89181395348837</v>
      </c>
      <c r="BI23" s="5">
        <v>211.95645348837209</v>
      </c>
      <c r="BJ23" s="5">
        <v>214.62324999999998</v>
      </c>
      <c r="BK23" s="5">
        <v>235.63376543209876</v>
      </c>
      <c r="BL23" s="5">
        <v>257.40607692307691</v>
      </c>
      <c r="BM23" s="5">
        <v>248.1478181818182</v>
      </c>
      <c r="BN23" s="5">
        <v>243.96682666666666</v>
      </c>
      <c r="BO23" s="5">
        <v>260.87432857142858</v>
      </c>
    </row>
    <row r="24" spans="2:67" x14ac:dyDescent="0.2">
      <c r="C24" t="s">
        <v>41</v>
      </c>
      <c r="D24" s="5">
        <v>75.927927927927925</v>
      </c>
      <c r="E24" s="5">
        <v>75.631818181818176</v>
      </c>
      <c r="F24" s="5">
        <v>78.315908675799093</v>
      </c>
      <c r="G24" s="5">
        <v>78.307458333333329</v>
      </c>
      <c r="H24" s="5">
        <v>79.223846889952156</v>
      </c>
      <c r="I24" s="5">
        <v>76.155753768844221</v>
      </c>
      <c r="J24" s="5">
        <v>81.474288135593227</v>
      </c>
      <c r="K24" s="5">
        <v>88.980202453987729</v>
      </c>
      <c r="L24" s="5">
        <v>98.940335616438361</v>
      </c>
      <c r="M24" s="5">
        <v>105.06716417910448</v>
      </c>
      <c r="N24" s="5">
        <v>107.06870229007633</v>
      </c>
      <c r="O24" s="5">
        <v>115.36974789915966</v>
      </c>
      <c r="P24" s="5">
        <v>131.57798165137615</v>
      </c>
      <c r="Q24" s="5">
        <v>140.39795918367346</v>
      </c>
      <c r="R24" s="5">
        <v>137</v>
      </c>
      <c r="S24" s="5">
        <v>150.52387804878049</v>
      </c>
      <c r="T24" s="5">
        <v>156.01785897435897</v>
      </c>
      <c r="U24" s="5">
        <v>176.25729333333334</v>
      </c>
      <c r="V24" s="5">
        <v>178.39882857142857</v>
      </c>
      <c r="W24" s="5">
        <v>178.41824285714287</v>
      </c>
      <c r="X24" s="5">
        <v>200.06089230769231</v>
      </c>
      <c r="Y24" s="5">
        <v>200.51863076923075</v>
      </c>
      <c r="Z24" s="5">
        <v>202.08896874999999</v>
      </c>
      <c r="AA24" s="5">
        <v>217.72336065573771</v>
      </c>
      <c r="AB24" s="5">
        <v>216.48666666666668</v>
      </c>
      <c r="AC24" s="5">
        <v>243.2018888888889</v>
      </c>
      <c r="AD24" s="5">
        <v>249.23557407407407</v>
      </c>
      <c r="AE24" s="5">
        <v>236.66020754716982</v>
      </c>
      <c r="AF24" s="5">
        <v>252.23681250000001</v>
      </c>
      <c r="AG24" s="5">
        <v>289.02595555555553</v>
      </c>
      <c r="AH24" s="5"/>
      <c r="AI24" s="5"/>
      <c r="AK24" t="s">
        <v>57</v>
      </c>
      <c r="AL24" s="5">
        <v>59.508771929824562</v>
      </c>
      <c r="AM24" s="5">
        <v>61.017857142857146</v>
      </c>
      <c r="AN24" s="5">
        <v>62.383517857142856</v>
      </c>
      <c r="AO24" s="5">
        <v>63.043818181818182</v>
      </c>
      <c r="AP24" s="5">
        <v>65.269830188679251</v>
      </c>
      <c r="AQ24" s="5">
        <v>62.255529411764712</v>
      </c>
      <c r="AR24" s="5">
        <v>68.835244444444442</v>
      </c>
      <c r="AS24" s="5">
        <v>72.43068181818181</v>
      </c>
      <c r="AT24" s="5">
        <v>84.630099999999999</v>
      </c>
      <c r="AU24" s="5">
        <v>86.84615384615384</v>
      </c>
      <c r="AV24" s="5">
        <v>85</v>
      </c>
      <c r="AW24" s="5">
        <v>97.117647058823536</v>
      </c>
      <c r="AX24" s="5">
        <v>105.60606060606061</v>
      </c>
      <c r="AY24" s="5">
        <v>106.96969696969697</v>
      </c>
      <c r="AZ24" s="5">
        <v>118.3225806451613</v>
      </c>
      <c r="BA24" s="5">
        <v>116.56825806451613</v>
      </c>
      <c r="BB24" s="5">
        <v>122.51113333333333</v>
      </c>
      <c r="BC24" s="5">
        <v>135.05724137931034</v>
      </c>
      <c r="BD24" s="5">
        <v>128.15333333333334</v>
      </c>
      <c r="BE24" s="5">
        <v>135.01057142857141</v>
      </c>
      <c r="BF24" s="5">
        <v>144.10476923076925</v>
      </c>
      <c r="BG24" s="5">
        <v>138.14995999999999</v>
      </c>
      <c r="BH24" s="5">
        <v>136.23108695652175</v>
      </c>
      <c r="BI24" s="5">
        <v>156.17414285714287</v>
      </c>
      <c r="BJ24" s="5">
        <v>144.2338</v>
      </c>
      <c r="BK24" s="5">
        <v>145.10133333333334</v>
      </c>
      <c r="BL24" s="5">
        <v>137.38972222222222</v>
      </c>
      <c r="BM24" s="5">
        <v>141.91635294117646</v>
      </c>
      <c r="BN24" s="5">
        <v>142.3108125</v>
      </c>
      <c r="BO24" s="5">
        <v>170.60046666666668</v>
      </c>
    </row>
    <row r="25" spans="2:67" x14ac:dyDescent="0.2">
      <c r="B25" t="s">
        <v>99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K25" t="s">
        <v>39</v>
      </c>
      <c r="AL25" s="5">
        <v>86.188461538461539</v>
      </c>
      <c r="AM25" s="5">
        <v>86.546153846153842</v>
      </c>
      <c r="AN25" s="5">
        <v>88.07382558139534</v>
      </c>
      <c r="AO25" s="5">
        <v>90.128681102362208</v>
      </c>
      <c r="AP25" s="5">
        <v>92.821878048780491</v>
      </c>
      <c r="AQ25" s="5">
        <v>91.50585654008438</v>
      </c>
      <c r="AR25" s="5">
        <v>96.969279816513762</v>
      </c>
      <c r="AS25" s="5">
        <v>106.70577184466019</v>
      </c>
      <c r="AT25" s="5">
        <v>112.04423076923077</v>
      </c>
      <c r="AU25" s="5">
        <v>116.56914893617021</v>
      </c>
      <c r="AV25" s="5">
        <v>123.83707865168539</v>
      </c>
      <c r="AW25" s="5">
        <v>133.05988023952096</v>
      </c>
      <c r="AX25" s="5">
        <v>152.7483870967742</v>
      </c>
      <c r="AY25" s="5">
        <v>163.15068493150685</v>
      </c>
      <c r="AZ25" s="5">
        <v>181.44444444444446</v>
      </c>
      <c r="BA25" s="5">
        <v>197.11622033898306</v>
      </c>
      <c r="BB25" s="5">
        <v>202.16819658119658</v>
      </c>
      <c r="BC25" s="5">
        <v>222.30256756756756</v>
      </c>
      <c r="BD25" s="5">
        <v>224.70948181818184</v>
      </c>
      <c r="BE25" s="5">
        <v>235.80140952380953</v>
      </c>
      <c r="BF25" s="5">
        <v>255.07949484536081</v>
      </c>
      <c r="BG25" s="5">
        <v>262.69497826086956</v>
      </c>
      <c r="BH25" s="5">
        <v>267.08417977528086</v>
      </c>
      <c r="BI25" s="5">
        <v>274.83624719101124</v>
      </c>
      <c r="BJ25" s="5">
        <v>290.69816666666668</v>
      </c>
      <c r="BK25" s="5">
        <v>299.78265432098766</v>
      </c>
      <c r="BL25" s="5">
        <v>325.0365526315789</v>
      </c>
      <c r="BM25" s="5">
        <v>308.46770666666669</v>
      </c>
      <c r="BN25" s="5">
        <v>305.02552112676057</v>
      </c>
      <c r="BO25" s="5">
        <v>349.78169230769231</v>
      </c>
    </row>
    <row r="26" spans="2:67" x14ac:dyDescent="0.2">
      <c r="C26" t="s">
        <v>55</v>
      </c>
      <c r="D26" s="5">
        <v>64.59574468085107</v>
      </c>
      <c r="E26" s="5">
        <v>64.869565217391298</v>
      </c>
      <c r="F26" s="5">
        <v>65.139173913043479</v>
      </c>
      <c r="G26" s="5">
        <v>67.796136363636364</v>
      </c>
      <c r="H26" s="5">
        <v>66.46071111111111</v>
      </c>
      <c r="I26" s="5">
        <v>67.791818181818186</v>
      </c>
      <c r="J26" s="5">
        <v>71.225853658536593</v>
      </c>
      <c r="K26" s="5">
        <v>73.437282051282054</v>
      </c>
      <c r="L26" s="5">
        <v>72.641513513513516</v>
      </c>
      <c r="M26" s="5">
        <v>74.51428571428572</v>
      </c>
      <c r="N26" s="5">
        <v>79</v>
      </c>
      <c r="O26" s="5">
        <v>92.461538461538467</v>
      </c>
      <c r="P26" s="5">
        <v>98.090909090909093</v>
      </c>
      <c r="Q26" s="5">
        <v>102.31578947368421</v>
      </c>
      <c r="R26" s="5">
        <v>123.375</v>
      </c>
      <c r="S26" s="5">
        <v>152.39871428571428</v>
      </c>
      <c r="T26" s="5">
        <v>143.08386666666667</v>
      </c>
      <c r="U26" s="5">
        <v>166.20935714285716</v>
      </c>
      <c r="V26" s="5">
        <v>185.2895</v>
      </c>
      <c r="W26" s="5">
        <v>205.99518181818183</v>
      </c>
      <c r="X26" s="5">
        <v>193.72809090909092</v>
      </c>
      <c r="Y26" s="5">
        <v>217.251</v>
      </c>
      <c r="Z26" s="5">
        <v>240.678</v>
      </c>
      <c r="AA26" s="5">
        <v>239.58837500000001</v>
      </c>
      <c r="AB26" s="5">
        <v>235.398</v>
      </c>
      <c r="AC26" s="5">
        <v>239.40614285714287</v>
      </c>
      <c r="AD26" s="5">
        <v>303.78000000000003</v>
      </c>
      <c r="AE26" s="5">
        <v>242.55716666666669</v>
      </c>
      <c r="AF26" s="5">
        <v>244.8098</v>
      </c>
      <c r="AG26" s="5">
        <v>280.54124999999999</v>
      </c>
      <c r="AH26" s="5"/>
      <c r="AI26" s="5"/>
      <c r="AK26" t="s">
        <v>45</v>
      </c>
      <c r="AL26" s="5">
        <v>64.433962264150949</v>
      </c>
      <c r="AM26" s="5">
        <v>68.415094339622641</v>
      </c>
      <c r="AN26" s="5">
        <v>72.431173076923073</v>
      </c>
      <c r="AO26" s="5">
        <v>72.888120000000001</v>
      </c>
      <c r="AP26" s="5">
        <v>75.360159999999993</v>
      </c>
      <c r="AQ26" s="5">
        <v>79.131833333333333</v>
      </c>
      <c r="AR26" s="5">
        <v>85.052888888888887</v>
      </c>
      <c r="AS26" s="5">
        <v>91.25830952380953</v>
      </c>
      <c r="AT26" s="5">
        <v>97.099880952380957</v>
      </c>
      <c r="AU26" s="5">
        <v>98.05</v>
      </c>
      <c r="AV26" s="5">
        <v>118.70588235294117</v>
      </c>
      <c r="AW26" s="5">
        <v>117.17647058823529</v>
      </c>
      <c r="AX26" s="5">
        <v>133.48387096774192</v>
      </c>
      <c r="AY26" s="5">
        <v>137.41935483870967</v>
      </c>
      <c r="AZ26" s="5">
        <v>144.60714285714286</v>
      </c>
      <c r="BA26" s="5">
        <v>163.11824000000001</v>
      </c>
      <c r="BB26" s="5">
        <v>139.24148</v>
      </c>
      <c r="BC26" s="5">
        <v>141.91743478260869</v>
      </c>
      <c r="BD26" s="5">
        <v>144.62995652173913</v>
      </c>
      <c r="BE26" s="5">
        <v>147.61014285714288</v>
      </c>
      <c r="BF26" s="5">
        <v>177.11795000000001</v>
      </c>
      <c r="BG26" s="5">
        <v>199.4073157894737</v>
      </c>
      <c r="BH26" s="5">
        <v>217.20850000000002</v>
      </c>
      <c r="BI26" s="5">
        <v>230.72141176470589</v>
      </c>
      <c r="BJ26" s="5">
        <v>224.67623529411765</v>
      </c>
      <c r="BK26" s="5">
        <v>235.84168750000001</v>
      </c>
      <c r="BL26" s="5">
        <v>268.89053846153848</v>
      </c>
      <c r="BM26" s="5">
        <v>246.70699999999999</v>
      </c>
      <c r="BN26" s="5">
        <v>269.11358333333334</v>
      </c>
      <c r="BO26" s="5">
        <v>280.95566666666667</v>
      </c>
    </row>
    <row r="27" spans="2:67" x14ac:dyDescent="0.2">
      <c r="C27" t="s">
        <v>49</v>
      </c>
      <c r="D27" s="5">
        <v>82.698113207547166</v>
      </c>
      <c r="E27" s="5">
        <v>81.075471698113205</v>
      </c>
      <c r="F27" s="5">
        <v>82.447962264150945</v>
      </c>
      <c r="G27" s="5">
        <v>82.816264150943397</v>
      </c>
      <c r="H27" s="5">
        <v>84.788615384615383</v>
      </c>
      <c r="I27" s="5">
        <v>81.221686274509793</v>
      </c>
      <c r="J27" s="5">
        <v>87.011234042553184</v>
      </c>
      <c r="K27" s="5">
        <v>93.694978260869561</v>
      </c>
      <c r="L27" s="5">
        <v>95.448978723404252</v>
      </c>
      <c r="M27" s="5">
        <v>99.325581395348834</v>
      </c>
      <c r="N27" s="5">
        <v>114.70270270270271</v>
      </c>
      <c r="O27" s="5">
        <v>123.45454545454545</v>
      </c>
      <c r="P27" s="5">
        <v>134.33333333333334</v>
      </c>
      <c r="Q27" s="5">
        <v>132.78787878787878</v>
      </c>
      <c r="R27" s="5">
        <v>141.54838709677421</v>
      </c>
      <c r="S27" s="5">
        <v>156.29565517241377</v>
      </c>
      <c r="T27" s="5">
        <v>148.72800000000001</v>
      </c>
      <c r="U27" s="5">
        <v>197.56973076923077</v>
      </c>
      <c r="V27" s="5">
        <v>233.75186956521739</v>
      </c>
      <c r="W27" s="5">
        <v>254.57250000000002</v>
      </c>
      <c r="X27" s="5">
        <v>290.07125000000002</v>
      </c>
      <c r="Y27" s="5">
        <v>308.04233333333332</v>
      </c>
      <c r="Z27" s="5">
        <v>326.90017647058824</v>
      </c>
      <c r="AA27" s="5">
        <v>339.92035294117647</v>
      </c>
      <c r="AB27" s="5">
        <v>343.46517647058823</v>
      </c>
      <c r="AC27" s="5">
        <v>349.98700000000002</v>
      </c>
      <c r="AD27" s="5">
        <v>367.67423529411769</v>
      </c>
      <c r="AE27" s="5">
        <v>343.11076470588233</v>
      </c>
      <c r="AF27" s="5">
        <v>342.99523529411766</v>
      </c>
      <c r="AG27" s="5">
        <v>374.50235714285719</v>
      </c>
      <c r="AH27" s="5"/>
      <c r="AI27" s="5"/>
      <c r="AK27" t="s">
        <v>25</v>
      </c>
      <c r="AL27" s="5">
        <v>73.857142857142861</v>
      </c>
      <c r="AM27" s="5">
        <v>72.857142857142861</v>
      </c>
      <c r="AN27" s="5">
        <v>70.402107142857147</v>
      </c>
      <c r="AO27" s="5">
        <v>75.634500000000003</v>
      </c>
      <c r="AP27" s="5">
        <v>74.317039999999992</v>
      </c>
      <c r="AQ27" s="5">
        <v>76.351476190476191</v>
      </c>
      <c r="AR27" s="5">
        <v>79.518450000000001</v>
      </c>
      <c r="AS27" s="5">
        <v>88.376368421052632</v>
      </c>
      <c r="AT27" s="5">
        <v>95.234470588235297</v>
      </c>
      <c r="AU27" s="5">
        <v>99.647058823529406</v>
      </c>
      <c r="AV27" s="5">
        <v>101</v>
      </c>
      <c r="AW27" s="5">
        <v>101.70588235294117</v>
      </c>
      <c r="AX27" s="5">
        <v>111.64705882352941</v>
      </c>
      <c r="AY27" s="5">
        <v>102.05882352941177</v>
      </c>
      <c r="AZ27" s="5">
        <v>105.13333333333334</v>
      </c>
      <c r="BA27" s="5">
        <v>132.84125</v>
      </c>
      <c r="BB27" s="5">
        <v>121.22576923076923</v>
      </c>
      <c r="BC27" s="5">
        <v>147.04850000000002</v>
      </c>
      <c r="BD27" s="5">
        <v>148.03266666666667</v>
      </c>
      <c r="BE27" s="5">
        <v>146.29633333333334</v>
      </c>
      <c r="BF27" s="5">
        <v>170.488</v>
      </c>
      <c r="BG27" s="5">
        <v>174.94172727272726</v>
      </c>
      <c r="BH27" s="5">
        <v>184.56945454545453</v>
      </c>
      <c r="BI27" s="5">
        <v>187.79927272727272</v>
      </c>
      <c r="BJ27" s="5">
        <v>185.58733333333331</v>
      </c>
      <c r="BK27" s="5">
        <v>215.68245454545456</v>
      </c>
      <c r="BL27" s="5">
        <v>225.03918181818182</v>
      </c>
      <c r="BM27" s="5">
        <v>213.03481818181817</v>
      </c>
      <c r="BN27" s="5">
        <v>221.04890909090909</v>
      </c>
      <c r="BO27" s="5">
        <v>247.3313</v>
      </c>
    </row>
    <row r="28" spans="2:67" x14ac:dyDescent="0.2">
      <c r="C28" t="s">
        <v>51</v>
      </c>
      <c r="D28" s="5">
        <v>79.958904109589042</v>
      </c>
      <c r="E28" s="5">
        <v>76.972602739726028</v>
      </c>
      <c r="F28" s="5">
        <v>78.918945205479446</v>
      </c>
      <c r="G28" s="5">
        <v>79.378513888888889</v>
      </c>
      <c r="H28" s="5">
        <v>81.626376811594213</v>
      </c>
      <c r="I28" s="5">
        <v>83.925132352941176</v>
      </c>
      <c r="J28" s="5">
        <v>85.237328125000005</v>
      </c>
      <c r="K28" s="5">
        <v>88.278033333333326</v>
      </c>
      <c r="L28" s="5">
        <v>94.663499999999999</v>
      </c>
      <c r="M28" s="5">
        <v>99.327272727272728</v>
      </c>
      <c r="N28" s="5">
        <v>105.88461538461539</v>
      </c>
      <c r="O28" s="5">
        <v>109.49019607843137</v>
      </c>
      <c r="P28" s="5">
        <v>123.1063829787234</v>
      </c>
      <c r="Q28" s="5">
        <v>129.15909090909091</v>
      </c>
      <c r="R28" s="5">
        <v>130.67441860465115</v>
      </c>
      <c r="S28" s="5">
        <v>142.48112195121951</v>
      </c>
      <c r="T28" s="5">
        <v>144.48089999999999</v>
      </c>
      <c r="U28" s="5">
        <v>144.74975000000001</v>
      </c>
      <c r="V28" s="5">
        <v>147.93594736842104</v>
      </c>
      <c r="W28" s="5">
        <v>155.66411111111111</v>
      </c>
      <c r="X28" s="5">
        <v>175.41796875</v>
      </c>
      <c r="Y28" s="5">
        <v>164.63647058823531</v>
      </c>
      <c r="Z28" s="5">
        <v>159.68651515151515</v>
      </c>
      <c r="AA28" s="5">
        <v>168.805125</v>
      </c>
      <c r="AB28" s="5">
        <v>180.41466666666665</v>
      </c>
      <c r="AC28" s="5">
        <v>196.79639285714285</v>
      </c>
      <c r="AD28" s="5">
        <v>230.15741666666668</v>
      </c>
      <c r="AE28" s="5">
        <v>235.82313636363639</v>
      </c>
      <c r="AF28" s="5">
        <v>235.49854545454545</v>
      </c>
      <c r="AG28" s="5">
        <v>266.11831578947368</v>
      </c>
      <c r="AH28" s="5"/>
      <c r="AI28" s="5"/>
      <c r="AK28" t="s">
        <v>21</v>
      </c>
      <c r="AL28" s="5">
        <v>75.097345132743357</v>
      </c>
      <c r="AM28" s="5">
        <v>72.814159292035399</v>
      </c>
      <c r="AN28" s="5">
        <v>72.10405309734513</v>
      </c>
      <c r="AO28" s="5">
        <v>73.21869090909091</v>
      </c>
      <c r="AP28" s="5">
        <v>75.504934579439251</v>
      </c>
      <c r="AQ28" s="5">
        <v>71.21409523809524</v>
      </c>
      <c r="AR28" s="5">
        <v>76.350075268817207</v>
      </c>
      <c r="AS28" s="5">
        <v>80.936443181818177</v>
      </c>
      <c r="AT28" s="5">
        <v>85.735752941176472</v>
      </c>
      <c r="AU28" s="5">
        <v>89.151898734177209</v>
      </c>
      <c r="AV28" s="5">
        <v>92.038961038961034</v>
      </c>
      <c r="AW28" s="5">
        <v>102.25352112676056</v>
      </c>
      <c r="AX28" s="5">
        <v>113.66666666666667</v>
      </c>
      <c r="AY28" s="5">
        <v>113</v>
      </c>
      <c r="AZ28" s="5">
        <v>120.62295081967213</v>
      </c>
      <c r="BA28" s="5">
        <v>124.67040350877193</v>
      </c>
      <c r="BB28" s="5">
        <v>131.26156363636363</v>
      </c>
      <c r="BC28" s="5">
        <v>136.24790740740741</v>
      </c>
      <c r="BD28" s="5">
        <v>142.19457692307694</v>
      </c>
      <c r="BE28" s="5">
        <v>146.60097999999999</v>
      </c>
      <c r="BF28" s="5">
        <v>156.39687755102042</v>
      </c>
      <c r="BG28" s="5">
        <v>165.16458333333333</v>
      </c>
      <c r="BH28" s="5">
        <v>152.39340384615386</v>
      </c>
      <c r="BI28" s="5">
        <v>180.28797777777777</v>
      </c>
      <c r="BJ28" s="5">
        <v>193.99882608695651</v>
      </c>
      <c r="BK28" s="5">
        <v>212.29261363636363</v>
      </c>
      <c r="BL28" s="5">
        <v>206.99911627906977</v>
      </c>
      <c r="BM28" s="5">
        <v>203.5776341463415</v>
      </c>
      <c r="BN28" s="5">
        <v>182.55379487179488</v>
      </c>
      <c r="BO28" s="5">
        <v>209.15545454545455</v>
      </c>
    </row>
    <row r="29" spans="2:67" x14ac:dyDescent="0.2">
      <c r="C29" t="s">
        <v>57</v>
      </c>
      <c r="D29" s="5">
        <v>59.508771929824562</v>
      </c>
      <c r="E29" s="5">
        <v>61.017857142857146</v>
      </c>
      <c r="F29" s="5">
        <v>62.383517857142856</v>
      </c>
      <c r="G29" s="5">
        <v>63.043818181818182</v>
      </c>
      <c r="H29" s="5">
        <v>65.269830188679251</v>
      </c>
      <c r="I29" s="5">
        <v>62.255529411764712</v>
      </c>
      <c r="J29" s="5">
        <v>68.835244444444442</v>
      </c>
      <c r="K29" s="5">
        <v>72.43068181818181</v>
      </c>
      <c r="L29" s="5">
        <v>84.630099999999999</v>
      </c>
      <c r="M29" s="5">
        <v>86.84615384615384</v>
      </c>
      <c r="N29" s="5">
        <v>85</v>
      </c>
      <c r="O29" s="5">
        <v>97.117647058823536</v>
      </c>
      <c r="P29" s="5">
        <v>105.60606060606061</v>
      </c>
      <c r="Q29" s="5">
        <v>106.96969696969697</v>
      </c>
      <c r="R29" s="5">
        <v>118.3225806451613</v>
      </c>
      <c r="S29" s="5">
        <v>116.56825806451613</v>
      </c>
      <c r="T29" s="5">
        <v>122.51113333333333</v>
      </c>
      <c r="U29" s="5">
        <v>135.05724137931034</v>
      </c>
      <c r="V29" s="5">
        <v>128.15333333333334</v>
      </c>
      <c r="W29" s="5">
        <v>135.01057142857141</v>
      </c>
      <c r="X29" s="5">
        <v>144.10476923076925</v>
      </c>
      <c r="Y29" s="5">
        <v>138.14995999999999</v>
      </c>
      <c r="Z29" s="5">
        <v>136.23108695652175</v>
      </c>
      <c r="AA29" s="5">
        <v>156.17414285714287</v>
      </c>
      <c r="AB29" s="5">
        <v>144.2338</v>
      </c>
      <c r="AC29" s="5">
        <v>145.10133333333334</v>
      </c>
      <c r="AD29" s="5">
        <v>137.38972222222222</v>
      </c>
      <c r="AE29" s="5">
        <v>141.91635294117646</v>
      </c>
      <c r="AF29" s="5">
        <v>142.3108125</v>
      </c>
      <c r="AG29" s="5">
        <v>170.60046666666668</v>
      </c>
      <c r="AH29" s="5"/>
      <c r="AI29" s="5"/>
      <c r="AK29" t="s">
        <v>33</v>
      </c>
      <c r="AL29" s="5">
        <v>61.7</v>
      </c>
      <c r="AM29" s="5">
        <v>59.476190476190474</v>
      </c>
      <c r="AN29" s="5">
        <v>60.827333333333335</v>
      </c>
      <c r="AO29" s="5">
        <v>64.860150000000004</v>
      </c>
      <c r="AP29" s="5">
        <v>59.964599999999997</v>
      </c>
      <c r="AQ29" s="5">
        <v>57.480736842105266</v>
      </c>
      <c r="AR29" s="5">
        <v>72.108466666666658</v>
      </c>
      <c r="AS29" s="5">
        <v>73.40506666666667</v>
      </c>
      <c r="AT29" s="5">
        <v>73.255600000000001</v>
      </c>
      <c r="AU29" s="5">
        <v>79.142857142857139</v>
      </c>
      <c r="AV29" s="5">
        <v>71.333333333333329</v>
      </c>
      <c r="AW29" s="5">
        <v>91.1</v>
      </c>
      <c r="AX29" s="5">
        <v>127.85714285714286</v>
      </c>
      <c r="AY29" s="5">
        <v>148</v>
      </c>
      <c r="AZ29" s="5">
        <v>224.33333333333334</v>
      </c>
      <c r="BA29" s="5">
        <v>224.34166666666667</v>
      </c>
      <c r="BB29" s="5">
        <v>206.928</v>
      </c>
      <c r="BC29" s="5">
        <v>222.44133333333332</v>
      </c>
      <c r="BD29" s="5">
        <v>207.70333333333335</v>
      </c>
      <c r="BE29" s="5">
        <v>190.10266666666666</v>
      </c>
      <c r="BF29" s="5">
        <v>309.55450000000002</v>
      </c>
      <c r="BG29" s="5">
        <v>302.73099999999999</v>
      </c>
      <c r="BH29" s="5">
        <v>326.9615</v>
      </c>
      <c r="BI29" s="5">
        <v>328.24650000000003</v>
      </c>
      <c r="BJ29" s="5">
        <v>294.36799999999999</v>
      </c>
      <c r="BK29" s="5">
        <v>265.09750000000003</v>
      </c>
      <c r="BL29" s="5">
        <v>281.24299999999999</v>
      </c>
      <c r="BM29" s="5">
        <v>274.86200000000002</v>
      </c>
      <c r="BN29" s="5">
        <v>288.14100000000002</v>
      </c>
      <c r="BO29" s="5">
        <v>332.89400000000001</v>
      </c>
    </row>
    <row r="30" spans="2:67" x14ac:dyDescent="0.2">
      <c r="C30" t="s">
        <v>45</v>
      </c>
      <c r="D30" s="5">
        <v>64.433962264150949</v>
      </c>
      <c r="E30" s="5">
        <v>68.415094339622641</v>
      </c>
      <c r="F30" s="5">
        <v>72.431173076923073</v>
      </c>
      <c r="G30" s="5">
        <v>72.888120000000001</v>
      </c>
      <c r="H30" s="5">
        <v>75.360159999999993</v>
      </c>
      <c r="I30" s="5">
        <v>79.131833333333333</v>
      </c>
      <c r="J30" s="5">
        <v>85.052888888888887</v>
      </c>
      <c r="K30" s="5">
        <v>91.25830952380953</v>
      </c>
      <c r="L30" s="5">
        <v>97.099880952380957</v>
      </c>
      <c r="M30" s="5">
        <v>98.05</v>
      </c>
      <c r="N30" s="5">
        <v>118.70588235294117</v>
      </c>
      <c r="O30" s="5">
        <v>117.17647058823529</v>
      </c>
      <c r="P30" s="5">
        <v>133.48387096774192</v>
      </c>
      <c r="Q30" s="5">
        <v>137.41935483870967</v>
      </c>
      <c r="R30" s="5">
        <v>144.60714285714286</v>
      </c>
      <c r="S30" s="5">
        <v>163.11824000000001</v>
      </c>
      <c r="T30" s="5">
        <v>139.24148</v>
      </c>
      <c r="U30" s="5">
        <v>141.91743478260869</v>
      </c>
      <c r="V30" s="5">
        <v>144.62995652173913</v>
      </c>
      <c r="W30" s="5">
        <v>147.61014285714288</v>
      </c>
      <c r="X30" s="5">
        <v>177.11795000000001</v>
      </c>
      <c r="Y30" s="5">
        <v>199.4073157894737</v>
      </c>
      <c r="Z30" s="5">
        <v>217.20850000000002</v>
      </c>
      <c r="AA30" s="5">
        <v>230.72141176470589</v>
      </c>
      <c r="AB30" s="5">
        <v>224.67623529411765</v>
      </c>
      <c r="AC30" s="5">
        <v>235.84168750000001</v>
      </c>
      <c r="AD30" s="5">
        <v>268.89053846153848</v>
      </c>
      <c r="AE30" s="5">
        <v>246.70699999999999</v>
      </c>
      <c r="AF30" s="5">
        <v>269.11358333333334</v>
      </c>
      <c r="AG30" s="5">
        <v>280.95566666666667</v>
      </c>
      <c r="AH30" s="5"/>
      <c r="AI30" s="5"/>
      <c r="AK30" t="s">
        <v>19</v>
      </c>
      <c r="AL30" s="5">
        <v>59.698689956331876</v>
      </c>
      <c r="AM30" s="5">
        <v>58.629955947136565</v>
      </c>
      <c r="AN30" s="5">
        <v>59.212874999999997</v>
      </c>
      <c r="AO30" s="5">
        <v>60.988193548387095</v>
      </c>
      <c r="AP30" s="5">
        <v>61.189421800947869</v>
      </c>
      <c r="AQ30" s="5">
        <v>60.294289855072464</v>
      </c>
      <c r="AR30" s="5">
        <v>62.639804123711336</v>
      </c>
      <c r="AS30" s="5">
        <v>66.420377049180331</v>
      </c>
      <c r="AT30" s="5">
        <v>69.664146892655367</v>
      </c>
      <c r="AU30" s="5">
        <v>72.308139534883722</v>
      </c>
      <c r="AV30" s="5">
        <v>73.885542168674704</v>
      </c>
      <c r="AW30" s="5">
        <v>78.254901960784309</v>
      </c>
      <c r="AX30" s="5">
        <v>89.131944444444443</v>
      </c>
      <c r="AY30" s="5">
        <v>94.204379562043798</v>
      </c>
      <c r="AZ30" s="5">
        <v>98.102362204724415</v>
      </c>
      <c r="BA30" s="5">
        <v>104.0202561983471</v>
      </c>
      <c r="BB30" s="5">
        <v>104.10285</v>
      </c>
      <c r="BC30" s="5">
        <v>114.80266964285714</v>
      </c>
      <c r="BD30" s="5">
        <v>123.46722857142856</v>
      </c>
      <c r="BE30" s="5">
        <v>132.21081632653062</v>
      </c>
      <c r="BF30" s="5">
        <v>137.16195833333333</v>
      </c>
      <c r="BG30" s="5">
        <v>134.93439361702127</v>
      </c>
      <c r="BH30" s="5">
        <v>142.75722826086957</v>
      </c>
      <c r="BI30" s="5">
        <v>149.07118604651163</v>
      </c>
      <c r="BJ30" s="5">
        <v>146.4951111111111</v>
      </c>
      <c r="BK30" s="5">
        <v>161.34920833333334</v>
      </c>
      <c r="BL30" s="5">
        <v>167.46981690140845</v>
      </c>
      <c r="BM30" s="5">
        <v>161.59684722222221</v>
      </c>
      <c r="BN30" s="5">
        <v>159.54617391304348</v>
      </c>
      <c r="BO30" s="5">
        <v>175.19499999999999</v>
      </c>
    </row>
    <row r="31" spans="2:67" x14ac:dyDescent="0.2">
      <c r="C31" t="s">
        <v>86</v>
      </c>
      <c r="D31" s="5">
        <v>69.083333333333329</v>
      </c>
      <c r="E31" s="5">
        <v>67.75</v>
      </c>
      <c r="F31" s="5">
        <v>76.959190476190471</v>
      </c>
      <c r="G31" s="5">
        <v>74.91385714285714</v>
      </c>
      <c r="H31" s="5">
        <v>81.398449999999997</v>
      </c>
      <c r="I31" s="5">
        <v>79.835842105263168</v>
      </c>
      <c r="J31" s="5">
        <v>90.450466666666671</v>
      </c>
      <c r="K31" s="5">
        <v>103.35146153846154</v>
      </c>
      <c r="L31" s="5">
        <v>115.99641666666668</v>
      </c>
      <c r="M31" s="5">
        <v>116.66666666666667</v>
      </c>
      <c r="N31" s="5">
        <v>119.91666666666667</v>
      </c>
      <c r="O31" s="5">
        <v>120.5</v>
      </c>
      <c r="P31" s="5">
        <v>112.25</v>
      </c>
      <c r="Q31" s="5">
        <v>133.4</v>
      </c>
      <c r="R31" s="5">
        <v>133.9</v>
      </c>
      <c r="S31" s="5">
        <v>137.14400000000001</v>
      </c>
      <c r="T31" s="5">
        <v>143.2456</v>
      </c>
      <c r="U31" s="5">
        <v>160.67033333333333</v>
      </c>
      <c r="V31" s="5">
        <v>157.7362</v>
      </c>
      <c r="W31" s="5">
        <v>176.16</v>
      </c>
      <c r="X31" s="5">
        <v>185.73622222222221</v>
      </c>
      <c r="Y31" s="5">
        <v>199.69133333333332</v>
      </c>
      <c r="Z31" s="5">
        <v>224.16187500000001</v>
      </c>
      <c r="AA31" s="5">
        <v>192.124</v>
      </c>
      <c r="AB31" s="5">
        <v>236.33475000000001</v>
      </c>
      <c r="AC31" s="5">
        <v>243.86112499999999</v>
      </c>
      <c r="AD31" s="5">
        <v>256.70100000000002</v>
      </c>
      <c r="AE31" s="5">
        <v>235.71787499999999</v>
      </c>
      <c r="AF31" s="5">
        <v>232.76124999999999</v>
      </c>
      <c r="AG31" s="5">
        <v>235.552875</v>
      </c>
      <c r="AH31" s="5"/>
      <c r="AI31" s="5"/>
      <c r="AK31" t="s">
        <v>86</v>
      </c>
      <c r="AL31" s="5">
        <v>69.083333333333329</v>
      </c>
      <c r="AM31" s="5">
        <v>67.75</v>
      </c>
      <c r="AN31" s="5">
        <v>76.959190476190471</v>
      </c>
      <c r="AO31" s="5">
        <v>74.91385714285714</v>
      </c>
      <c r="AP31" s="5">
        <v>81.398449999999997</v>
      </c>
      <c r="AQ31" s="5">
        <v>79.835842105263168</v>
      </c>
      <c r="AR31" s="5">
        <v>90.450466666666671</v>
      </c>
      <c r="AS31" s="5">
        <v>103.35146153846154</v>
      </c>
      <c r="AT31" s="5">
        <v>115.99641666666668</v>
      </c>
      <c r="AU31" s="5">
        <v>116.66666666666667</v>
      </c>
      <c r="AV31" s="5">
        <v>119.91666666666667</v>
      </c>
      <c r="AW31" s="5">
        <v>120.5</v>
      </c>
      <c r="AX31" s="5">
        <v>112.25</v>
      </c>
      <c r="AY31" s="5">
        <v>133.4</v>
      </c>
      <c r="AZ31" s="5">
        <v>133.9</v>
      </c>
      <c r="BA31" s="5">
        <v>137.14400000000001</v>
      </c>
      <c r="BB31" s="5">
        <v>143.2456</v>
      </c>
      <c r="BC31" s="5">
        <v>160.67033333333333</v>
      </c>
      <c r="BD31" s="5">
        <v>157.7362</v>
      </c>
      <c r="BE31" s="5">
        <v>176.16</v>
      </c>
      <c r="BF31" s="5">
        <v>185.73622222222221</v>
      </c>
      <c r="BG31" s="5">
        <v>199.69133333333332</v>
      </c>
      <c r="BH31" s="5">
        <v>224.16187500000001</v>
      </c>
      <c r="BI31" s="5">
        <v>192.124</v>
      </c>
      <c r="BJ31" s="5">
        <v>236.33475000000001</v>
      </c>
      <c r="BK31" s="5">
        <v>243.86112499999999</v>
      </c>
      <c r="BL31" s="5">
        <v>256.70100000000002</v>
      </c>
      <c r="BM31" s="5">
        <v>235.71787499999999</v>
      </c>
      <c r="BN31" s="5">
        <v>232.76124999999999</v>
      </c>
      <c r="BO31" s="5">
        <v>235.552875</v>
      </c>
    </row>
    <row r="32" spans="2:67" x14ac:dyDescent="0.2">
      <c r="C32" t="s">
        <v>31</v>
      </c>
      <c r="D32" s="5">
        <v>79.804347826086953</v>
      </c>
      <c r="E32" s="5">
        <v>79.640350877192986</v>
      </c>
      <c r="F32" s="5">
        <v>81.213378854625546</v>
      </c>
      <c r="G32" s="5">
        <v>82.112900900900911</v>
      </c>
      <c r="H32" s="5">
        <v>81.732838709677424</v>
      </c>
      <c r="I32" s="5">
        <v>78.660476415094337</v>
      </c>
      <c r="J32" s="5">
        <v>83.586340206185568</v>
      </c>
      <c r="K32" s="5">
        <v>85.418476439790581</v>
      </c>
      <c r="L32" s="5">
        <v>93.791134078212295</v>
      </c>
      <c r="M32" s="5">
        <v>98.845238095238102</v>
      </c>
      <c r="N32" s="5">
        <v>102.85714285714286</v>
      </c>
      <c r="O32" s="5">
        <v>110.74496644295301</v>
      </c>
      <c r="P32" s="5">
        <v>134.00769230769231</v>
      </c>
      <c r="Q32" s="5">
        <v>135.71653543307087</v>
      </c>
      <c r="R32" s="5">
        <v>152.18965517241378</v>
      </c>
      <c r="S32" s="5">
        <v>159.82130088495572</v>
      </c>
      <c r="T32" s="5">
        <v>158.09842342342344</v>
      </c>
      <c r="U32" s="5">
        <v>170.79254285714285</v>
      </c>
      <c r="V32" s="5">
        <v>187.09194791666667</v>
      </c>
      <c r="W32" s="5">
        <v>180.99046534653471</v>
      </c>
      <c r="X32" s="5">
        <v>207.17273118279573</v>
      </c>
      <c r="Y32" s="5">
        <v>214.76353932584271</v>
      </c>
      <c r="Z32" s="5">
        <v>210.95126136363635</v>
      </c>
      <c r="AA32" s="5">
        <v>227.42486904761907</v>
      </c>
      <c r="AB32" s="5">
        <v>235.35726829268296</v>
      </c>
      <c r="AC32" s="5">
        <v>263.51601351351354</v>
      </c>
      <c r="AD32" s="5">
        <v>280.88888732394366</v>
      </c>
      <c r="AE32" s="5">
        <v>277.02447058823532</v>
      </c>
      <c r="AF32" s="5">
        <v>288.65546774193547</v>
      </c>
      <c r="AG32" s="5">
        <v>320.2993518518519</v>
      </c>
      <c r="AH32" s="5"/>
      <c r="AI32" s="5"/>
      <c r="AK32" t="s">
        <v>31</v>
      </c>
      <c r="AL32" s="5">
        <v>79.804347826086953</v>
      </c>
      <c r="AM32" s="5">
        <v>79.640350877192986</v>
      </c>
      <c r="AN32" s="5">
        <v>81.213378854625546</v>
      </c>
      <c r="AO32" s="5">
        <v>82.112900900900911</v>
      </c>
      <c r="AP32" s="5">
        <v>81.732838709677424</v>
      </c>
      <c r="AQ32" s="5">
        <v>78.660476415094337</v>
      </c>
      <c r="AR32" s="5">
        <v>83.586340206185568</v>
      </c>
      <c r="AS32" s="5">
        <v>85.418476439790581</v>
      </c>
      <c r="AT32" s="5">
        <v>93.791134078212295</v>
      </c>
      <c r="AU32" s="5">
        <v>98.845238095238102</v>
      </c>
      <c r="AV32" s="5">
        <v>102.85714285714286</v>
      </c>
      <c r="AW32" s="5">
        <v>110.74496644295301</v>
      </c>
      <c r="AX32" s="5">
        <v>134.00769230769231</v>
      </c>
      <c r="AY32" s="5">
        <v>135.71653543307087</v>
      </c>
      <c r="AZ32" s="5">
        <v>152.18965517241378</v>
      </c>
      <c r="BA32" s="5">
        <v>159.82130088495572</v>
      </c>
      <c r="BB32" s="5">
        <v>158.09842342342344</v>
      </c>
      <c r="BC32" s="5">
        <v>170.79254285714285</v>
      </c>
      <c r="BD32" s="5">
        <v>187.09194791666667</v>
      </c>
      <c r="BE32" s="5">
        <v>180.99046534653471</v>
      </c>
      <c r="BF32" s="5">
        <v>207.17273118279573</v>
      </c>
      <c r="BG32" s="5">
        <v>214.76353932584271</v>
      </c>
      <c r="BH32" s="5">
        <v>210.95126136363635</v>
      </c>
      <c r="BI32" s="5">
        <v>227.42486904761907</v>
      </c>
      <c r="BJ32" s="5">
        <v>235.35726829268296</v>
      </c>
      <c r="BK32" s="5">
        <v>263.51601351351354</v>
      </c>
      <c r="BL32" s="5">
        <v>280.88888732394366</v>
      </c>
      <c r="BM32" s="5">
        <v>277.02447058823532</v>
      </c>
      <c r="BN32" s="5">
        <v>288.65546774193547</v>
      </c>
      <c r="BO32" s="5">
        <v>320.2993518518519</v>
      </c>
    </row>
    <row r="33" spans="2:67" x14ac:dyDescent="0.2">
      <c r="C33" t="s">
        <v>67</v>
      </c>
      <c r="D33" s="5">
        <v>66.256</v>
      </c>
      <c r="E33" s="5">
        <v>66.689516129032256</v>
      </c>
      <c r="F33" s="5">
        <v>67.27892828685259</v>
      </c>
      <c r="G33" s="5">
        <v>68.615639676113346</v>
      </c>
      <c r="H33" s="5">
        <v>70.301120689655178</v>
      </c>
      <c r="I33" s="5">
        <v>70.010968609865472</v>
      </c>
      <c r="J33" s="5">
        <v>74.17680582524271</v>
      </c>
      <c r="K33" s="5">
        <v>79.972613402061867</v>
      </c>
      <c r="L33" s="5">
        <v>88.170170329670327</v>
      </c>
      <c r="M33" s="5">
        <v>91.228571428571428</v>
      </c>
      <c r="N33" s="5">
        <v>91.16</v>
      </c>
      <c r="O33" s="5">
        <v>102.42138364779875</v>
      </c>
      <c r="P33" s="5">
        <v>118.27027027027027</v>
      </c>
      <c r="Q33" s="5">
        <v>123.21014492753623</v>
      </c>
      <c r="R33" s="5">
        <v>142.09090909090909</v>
      </c>
      <c r="S33" s="5">
        <v>154.00224347826085</v>
      </c>
      <c r="T33" s="5">
        <v>155.46763392857142</v>
      </c>
      <c r="U33" s="5">
        <v>178.38881372549019</v>
      </c>
      <c r="V33" s="5">
        <v>187.84412244897956</v>
      </c>
      <c r="W33" s="5">
        <v>189.18091578947366</v>
      </c>
      <c r="X33" s="5">
        <v>219.42470588235292</v>
      </c>
      <c r="Y33" s="5">
        <v>223.60022891566265</v>
      </c>
      <c r="Z33" s="5">
        <v>216.53001176470588</v>
      </c>
      <c r="AA33" s="5">
        <v>231.28512195121948</v>
      </c>
      <c r="AB33" s="5">
        <v>232.64272151898737</v>
      </c>
      <c r="AC33" s="5">
        <v>249.91610810810812</v>
      </c>
      <c r="AD33" s="5">
        <v>251.98033333333331</v>
      </c>
      <c r="AE33" s="5">
        <v>242.67889855072465</v>
      </c>
      <c r="AF33" s="5">
        <v>245.3886865671642</v>
      </c>
      <c r="AG33" s="5">
        <v>262.2802857142857</v>
      </c>
      <c r="AH33" s="5"/>
      <c r="AI33" s="5"/>
      <c r="AK33" t="s">
        <v>67</v>
      </c>
      <c r="AL33" s="5">
        <v>66.256</v>
      </c>
      <c r="AM33" s="5">
        <v>66.689516129032256</v>
      </c>
      <c r="AN33" s="5">
        <v>67.27892828685259</v>
      </c>
      <c r="AO33" s="5">
        <v>68.615639676113346</v>
      </c>
      <c r="AP33" s="5">
        <v>70.301120689655178</v>
      </c>
      <c r="AQ33" s="5">
        <v>70.010968609865472</v>
      </c>
      <c r="AR33" s="5">
        <v>74.17680582524271</v>
      </c>
      <c r="AS33" s="5">
        <v>79.972613402061867</v>
      </c>
      <c r="AT33" s="5">
        <v>88.170170329670327</v>
      </c>
      <c r="AU33" s="5">
        <v>91.228571428571428</v>
      </c>
      <c r="AV33" s="5">
        <v>91.16</v>
      </c>
      <c r="AW33" s="5">
        <v>102.42138364779875</v>
      </c>
      <c r="AX33" s="5">
        <v>118.27027027027027</v>
      </c>
      <c r="AY33" s="5">
        <v>123.21014492753623</v>
      </c>
      <c r="AZ33" s="5">
        <v>142.09090909090909</v>
      </c>
      <c r="BA33" s="5">
        <v>154.00224347826085</v>
      </c>
      <c r="BB33" s="5">
        <v>155.46763392857142</v>
      </c>
      <c r="BC33" s="5">
        <v>178.38881372549019</v>
      </c>
      <c r="BD33" s="5">
        <v>187.84412244897956</v>
      </c>
      <c r="BE33" s="5">
        <v>189.18091578947366</v>
      </c>
      <c r="BF33" s="5">
        <v>219.42470588235292</v>
      </c>
      <c r="BG33" s="5">
        <v>223.60022891566265</v>
      </c>
      <c r="BH33" s="5">
        <v>216.53001176470588</v>
      </c>
      <c r="BI33" s="5">
        <v>231.28512195121948</v>
      </c>
      <c r="BJ33" s="5">
        <v>232.64272151898737</v>
      </c>
      <c r="BK33" s="5">
        <v>249.91610810810812</v>
      </c>
      <c r="BL33" s="5">
        <v>251.98033333333331</v>
      </c>
      <c r="BM33" s="5">
        <v>242.67889855072465</v>
      </c>
      <c r="BN33" s="5">
        <v>245.3886865671642</v>
      </c>
      <c r="BO33" s="5">
        <v>262.2802857142857</v>
      </c>
    </row>
    <row r="34" spans="2:67" x14ac:dyDescent="0.2">
      <c r="C34" t="s">
        <v>53</v>
      </c>
      <c r="D34" s="5">
        <v>95.784946236559136</v>
      </c>
      <c r="E34" s="5">
        <v>93.602150537634415</v>
      </c>
      <c r="F34" s="5">
        <v>95.511053763440856</v>
      </c>
      <c r="G34" s="5">
        <v>97.054413043478249</v>
      </c>
      <c r="H34" s="5">
        <v>97.734043956043962</v>
      </c>
      <c r="I34" s="5">
        <v>96.442539325842702</v>
      </c>
      <c r="J34" s="5">
        <v>101.94120238095238</v>
      </c>
      <c r="K34" s="5">
        <v>108.490375</v>
      </c>
      <c r="L34" s="5">
        <v>120.40261333333333</v>
      </c>
      <c r="M34" s="5">
        <v>122.47222222222223</v>
      </c>
      <c r="N34" s="5">
        <v>124.74285714285715</v>
      </c>
      <c r="O34" s="5">
        <v>130.6764705882353</v>
      </c>
      <c r="P34" s="5">
        <v>152.42857142857142</v>
      </c>
      <c r="Q34" s="5">
        <v>154.30158730158729</v>
      </c>
      <c r="R34" s="5">
        <v>160.81967213114754</v>
      </c>
      <c r="S34" s="5">
        <v>171.74314999999999</v>
      </c>
      <c r="T34" s="5">
        <v>168.99836666666667</v>
      </c>
      <c r="U34" s="5">
        <v>185.89631034482761</v>
      </c>
      <c r="V34" s="5">
        <v>193.47071929824563</v>
      </c>
      <c r="W34" s="5">
        <v>194.51721428571429</v>
      </c>
      <c r="X34" s="5">
        <v>214.8295283018868</v>
      </c>
      <c r="Y34" s="5">
        <v>212.08726923076924</v>
      </c>
      <c r="Z34" s="5">
        <v>210.46151999999998</v>
      </c>
      <c r="AA34" s="5">
        <v>220.06152083333333</v>
      </c>
      <c r="AB34" s="5">
        <v>225.9158085106383</v>
      </c>
      <c r="AC34" s="5">
        <v>243.34095555555558</v>
      </c>
      <c r="AD34" s="5">
        <v>260.43154761904759</v>
      </c>
      <c r="AE34" s="5">
        <v>255.96914999999998</v>
      </c>
      <c r="AF34" s="5">
        <v>245.72040000000001</v>
      </c>
      <c r="AG34" s="5">
        <v>257.39855555555556</v>
      </c>
      <c r="AH34" s="5"/>
      <c r="AI34" s="5"/>
      <c r="AK34" t="s">
        <v>11</v>
      </c>
      <c r="AL34" s="5">
        <v>76.675496688741717</v>
      </c>
      <c r="AM34" s="5">
        <v>77.168918918918919</v>
      </c>
      <c r="AN34" s="5">
        <v>78.438068965517246</v>
      </c>
      <c r="AO34" s="5">
        <v>79.238</v>
      </c>
      <c r="AP34" s="5">
        <v>78.959895833333334</v>
      </c>
      <c r="AQ34" s="5">
        <v>82.780249999999995</v>
      </c>
      <c r="AR34" s="5">
        <v>82.725097014925382</v>
      </c>
      <c r="AS34" s="5">
        <v>89.353333333333339</v>
      </c>
      <c r="AT34" s="5">
        <v>95.153516666666675</v>
      </c>
      <c r="AU34" s="5">
        <v>97.327586206896555</v>
      </c>
      <c r="AV34" s="5">
        <v>105.0925925925926</v>
      </c>
      <c r="AW34" s="5">
        <v>106.27184466019418</v>
      </c>
      <c r="AX34" s="5">
        <v>110.32673267326733</v>
      </c>
      <c r="AY34" s="5">
        <v>109.10204081632654</v>
      </c>
      <c r="AZ34" s="5">
        <v>115.02272727272727</v>
      </c>
      <c r="BA34" s="5">
        <v>124.60692592592592</v>
      </c>
      <c r="BB34" s="5">
        <v>118.976225</v>
      </c>
      <c r="BC34" s="5">
        <v>140.87933823529411</v>
      </c>
      <c r="BD34" s="5">
        <v>140.44455714285715</v>
      </c>
      <c r="BE34" s="5">
        <v>151.39420634920634</v>
      </c>
      <c r="BF34" s="5">
        <v>156.84851724137931</v>
      </c>
      <c r="BG34" s="5">
        <v>163.03407272727273</v>
      </c>
      <c r="BH34" s="5">
        <v>164.6574</v>
      </c>
      <c r="BI34" s="5">
        <v>181.86748076923078</v>
      </c>
      <c r="BJ34" s="5">
        <v>173.38175000000001</v>
      </c>
      <c r="BK34" s="5">
        <v>178.67631249999999</v>
      </c>
      <c r="BL34" s="5">
        <v>193.34856818181817</v>
      </c>
      <c r="BM34" s="5">
        <v>186.45883720930232</v>
      </c>
      <c r="BN34" s="5">
        <v>179.92248780487805</v>
      </c>
      <c r="BO34" s="5">
        <v>176.99685365853659</v>
      </c>
    </row>
    <row r="35" spans="2:67" x14ac:dyDescent="0.2">
      <c r="C35" t="s">
        <v>47</v>
      </c>
      <c r="D35" s="5">
        <v>46.1875</v>
      </c>
      <c r="E35" s="5">
        <v>49.75</v>
      </c>
      <c r="F35" s="5">
        <v>62.031769230769228</v>
      </c>
      <c r="G35" s="5">
        <v>66.347384615384613</v>
      </c>
      <c r="H35" s="5">
        <v>63.928538461538466</v>
      </c>
      <c r="I35" s="5">
        <v>68.606333333333325</v>
      </c>
      <c r="J35" s="5">
        <v>69.819636363636363</v>
      </c>
      <c r="K35" s="5">
        <v>83.819000000000003</v>
      </c>
      <c r="L35" s="5">
        <v>86.99366666666667</v>
      </c>
      <c r="M35" s="5">
        <v>89.125</v>
      </c>
      <c r="N35" s="5">
        <v>86.285714285714292</v>
      </c>
      <c r="O35" s="5">
        <v>86</v>
      </c>
      <c r="P35" s="5">
        <v>87.714285714285708</v>
      </c>
      <c r="Q35" s="5">
        <v>93.833333333333329</v>
      </c>
      <c r="R35" s="5">
        <v>87.5</v>
      </c>
      <c r="S35" s="5">
        <v>87.214666666666673</v>
      </c>
      <c r="T35" s="5">
        <v>92.165500000000009</v>
      </c>
      <c r="U35" s="5">
        <v>89.265666666666675</v>
      </c>
      <c r="V35" s="5">
        <v>90.530333333333331</v>
      </c>
      <c r="W35" s="5">
        <v>84.075499999999991</v>
      </c>
      <c r="X35" s="5">
        <v>88.375</v>
      </c>
      <c r="Y35" s="5">
        <v>81.208666666666673</v>
      </c>
      <c r="Z35" s="5">
        <v>94.293833333333339</v>
      </c>
      <c r="AA35" s="5">
        <v>68.394500000000008</v>
      </c>
      <c r="AB35" s="5">
        <v>99.58475</v>
      </c>
      <c r="AC35" s="5">
        <v>123.66733333333333</v>
      </c>
      <c r="AD35" s="5">
        <v>143.6225</v>
      </c>
      <c r="AE35" s="5">
        <v>148.37549999999999</v>
      </c>
      <c r="AF35" s="5">
        <v>157.30549999999999</v>
      </c>
      <c r="AG35" s="5">
        <v>173.03800000000001</v>
      </c>
      <c r="AH35" s="5"/>
      <c r="AI35" s="5"/>
      <c r="AK35" t="s">
        <v>66</v>
      </c>
      <c r="AL35" s="5">
        <v>74.926020408163268</v>
      </c>
      <c r="AM35" s="5">
        <v>73.284615384615378</v>
      </c>
      <c r="AN35" s="5">
        <v>73.938447300771216</v>
      </c>
      <c r="AO35" s="5">
        <v>76.470992021276601</v>
      </c>
      <c r="AP35" s="5">
        <v>78.745941340782124</v>
      </c>
      <c r="AQ35" s="5">
        <v>76.693239193083556</v>
      </c>
      <c r="AR35" s="5">
        <v>80.655283018867934</v>
      </c>
      <c r="AS35" s="5">
        <v>88.06064827586205</v>
      </c>
      <c r="AT35" s="5">
        <v>93.824029090909079</v>
      </c>
      <c r="AU35" s="5">
        <v>98.928838951310865</v>
      </c>
      <c r="AV35" s="5">
        <v>102.00766283524904</v>
      </c>
      <c r="AW35" s="5">
        <v>106.69354838709677</v>
      </c>
      <c r="AX35" s="5">
        <v>118.07594936708861</v>
      </c>
      <c r="AY35" s="5">
        <v>123.14285714285714</v>
      </c>
      <c r="AZ35" s="5">
        <v>131.03301886792454</v>
      </c>
      <c r="BA35" s="5">
        <v>146.38410994764396</v>
      </c>
      <c r="BB35" s="5">
        <v>150.0111945945946</v>
      </c>
      <c r="BC35" s="5">
        <v>164.56724581005588</v>
      </c>
      <c r="BD35" s="5">
        <v>170.3063837209302</v>
      </c>
      <c r="BE35" s="5">
        <v>181.25071698113206</v>
      </c>
      <c r="BF35" s="5">
        <v>201.08442953020136</v>
      </c>
      <c r="BG35" s="5">
        <v>207.57037241379308</v>
      </c>
      <c r="BH35" s="5">
        <v>212.42392142857142</v>
      </c>
      <c r="BI35" s="5">
        <v>232.03794573643412</v>
      </c>
      <c r="BJ35" s="5">
        <v>229.43303252032518</v>
      </c>
      <c r="BK35" s="5">
        <v>248.40326213592232</v>
      </c>
      <c r="BL35" s="5">
        <v>272.27772727272725</v>
      </c>
      <c r="BM35" s="5">
        <v>269.98258762886599</v>
      </c>
      <c r="BN35" s="5">
        <v>273.86340425531915</v>
      </c>
      <c r="BO35" s="5">
        <v>299.2732111111111</v>
      </c>
    </row>
    <row r="36" spans="2:67" x14ac:dyDescent="0.2">
      <c r="B36" t="s">
        <v>100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K36" t="s">
        <v>9</v>
      </c>
      <c r="AL36" s="5">
        <v>67.279069767441854</v>
      </c>
      <c r="AM36" s="5">
        <v>63.465116279069768</v>
      </c>
      <c r="AN36" s="5">
        <v>63.900976744186053</v>
      </c>
      <c r="AO36" s="5">
        <v>69.125853658536585</v>
      </c>
      <c r="AP36" s="5">
        <v>73.147540540540533</v>
      </c>
      <c r="AQ36" s="5">
        <v>69.312794117647059</v>
      </c>
      <c r="AR36" s="5">
        <v>74.025700000000001</v>
      </c>
      <c r="AS36" s="5">
        <v>81.350344827586198</v>
      </c>
      <c r="AT36" s="5">
        <v>83.331965517241372</v>
      </c>
      <c r="AU36" s="5">
        <v>88.464285714285708</v>
      </c>
      <c r="AV36" s="5">
        <v>90.642857142857139</v>
      </c>
      <c r="AW36" s="5">
        <v>91.259259259259252</v>
      </c>
      <c r="AX36" s="5">
        <v>108.45833333333333</v>
      </c>
      <c r="AY36" s="5">
        <v>117.1304347826087</v>
      </c>
      <c r="AZ36" s="5">
        <v>123</v>
      </c>
      <c r="BA36" s="5">
        <v>147.64542105263158</v>
      </c>
      <c r="BB36" s="5">
        <v>154.6123</v>
      </c>
      <c r="BC36" s="5">
        <v>193.49229411764708</v>
      </c>
      <c r="BD36" s="5">
        <v>178.85422222222223</v>
      </c>
      <c r="BE36" s="5">
        <v>212.04831250000001</v>
      </c>
      <c r="BF36" s="5">
        <v>225.94912500000001</v>
      </c>
      <c r="BG36" s="5">
        <v>232.20487499999999</v>
      </c>
      <c r="BH36" s="5">
        <v>220.56437500000001</v>
      </c>
      <c r="BI36" s="5">
        <v>254.98128571428569</v>
      </c>
      <c r="BJ36" s="5">
        <v>263.69023076923077</v>
      </c>
      <c r="BK36" s="5">
        <v>258.18200000000002</v>
      </c>
      <c r="BL36" s="5">
        <v>249.36985714285714</v>
      </c>
      <c r="BM36" s="5">
        <v>247.33046153846152</v>
      </c>
      <c r="BN36" s="5">
        <v>249.52276923076923</v>
      </c>
      <c r="BO36" s="5">
        <v>247.65835714285714</v>
      </c>
    </row>
    <row r="37" spans="2:67" x14ac:dyDescent="0.2">
      <c r="C37" t="s">
        <v>5</v>
      </c>
      <c r="D37" s="5">
        <v>55.5</v>
      </c>
      <c r="E37" s="5">
        <v>51.25</v>
      </c>
      <c r="F37" s="5">
        <v>50.009100000000004</v>
      </c>
      <c r="G37" s="5">
        <v>54.843000000000004</v>
      </c>
      <c r="H37" s="5">
        <v>59.856833333333334</v>
      </c>
      <c r="I37" s="5">
        <v>58.721529411764706</v>
      </c>
      <c r="J37" s="5">
        <v>67.760153846153841</v>
      </c>
      <c r="K37" s="5">
        <v>72.410250000000005</v>
      </c>
      <c r="L37" s="5">
        <v>77.040000000000006</v>
      </c>
      <c r="M37" s="5">
        <v>78.7</v>
      </c>
      <c r="N37" s="5">
        <v>83.2</v>
      </c>
      <c r="O37" s="5">
        <v>91.444444444444443</v>
      </c>
      <c r="P37" s="5">
        <v>80.875</v>
      </c>
      <c r="Q37" s="5">
        <v>94.8</v>
      </c>
      <c r="R37" s="5">
        <v>117.75</v>
      </c>
      <c r="S37" s="5">
        <v>116.66025</v>
      </c>
      <c r="T37" s="5">
        <v>116.425</v>
      </c>
      <c r="U37" s="5">
        <v>139.089</v>
      </c>
      <c r="V37" s="5">
        <v>171.68566666666666</v>
      </c>
      <c r="W37" s="5">
        <v>172.71433333333334</v>
      </c>
      <c r="X37" s="5">
        <v>153.75899999999999</v>
      </c>
      <c r="Y37" s="5">
        <v>169.55033333333333</v>
      </c>
      <c r="Z37" s="5">
        <v>172.25466666666668</v>
      </c>
      <c r="AA37" s="5">
        <v>174.798</v>
      </c>
      <c r="AB37" s="5">
        <v>175.298</v>
      </c>
      <c r="AC37" s="5">
        <v>178.393</v>
      </c>
      <c r="AD37" s="5">
        <v>200.42766666666668</v>
      </c>
      <c r="AE37" s="5">
        <v>166.68766666666667</v>
      </c>
      <c r="AF37" s="5">
        <v>138.13566666666665</v>
      </c>
      <c r="AG37" s="5">
        <v>121.211</v>
      </c>
      <c r="AH37" s="5"/>
      <c r="AI37" s="5"/>
      <c r="AK37" t="s">
        <v>53</v>
      </c>
      <c r="AL37" s="5">
        <v>95.784946236559136</v>
      </c>
      <c r="AM37" s="5">
        <v>93.602150537634415</v>
      </c>
      <c r="AN37" s="5">
        <v>95.511053763440856</v>
      </c>
      <c r="AO37" s="5">
        <v>97.054413043478249</v>
      </c>
      <c r="AP37" s="5">
        <v>97.734043956043962</v>
      </c>
      <c r="AQ37" s="5">
        <v>96.442539325842702</v>
      </c>
      <c r="AR37" s="5">
        <v>101.94120238095238</v>
      </c>
      <c r="AS37" s="5">
        <v>108.490375</v>
      </c>
      <c r="AT37" s="5">
        <v>120.40261333333333</v>
      </c>
      <c r="AU37" s="5">
        <v>122.47222222222223</v>
      </c>
      <c r="AV37" s="5">
        <v>124.74285714285715</v>
      </c>
      <c r="AW37" s="5">
        <v>130.6764705882353</v>
      </c>
      <c r="AX37" s="5">
        <v>152.42857142857142</v>
      </c>
      <c r="AY37" s="5">
        <v>154.30158730158729</v>
      </c>
      <c r="AZ37" s="5">
        <v>160.81967213114754</v>
      </c>
      <c r="BA37" s="5">
        <v>171.74314999999999</v>
      </c>
      <c r="BB37" s="5">
        <v>168.99836666666667</v>
      </c>
      <c r="BC37" s="5">
        <v>185.89631034482761</v>
      </c>
      <c r="BD37" s="5">
        <v>193.47071929824563</v>
      </c>
      <c r="BE37" s="5">
        <v>194.51721428571429</v>
      </c>
      <c r="BF37" s="5">
        <v>214.8295283018868</v>
      </c>
      <c r="BG37" s="5">
        <v>212.08726923076924</v>
      </c>
      <c r="BH37" s="5">
        <v>210.46151999999998</v>
      </c>
      <c r="BI37" s="5">
        <v>220.06152083333333</v>
      </c>
      <c r="BJ37" s="5">
        <v>225.9158085106383</v>
      </c>
      <c r="BK37" s="5">
        <v>243.34095555555558</v>
      </c>
      <c r="BL37" s="5">
        <v>260.43154761904759</v>
      </c>
      <c r="BM37" s="5">
        <v>255.96914999999998</v>
      </c>
      <c r="BN37" s="5">
        <v>245.72040000000001</v>
      </c>
      <c r="BO37" s="5">
        <v>257.39855555555556</v>
      </c>
    </row>
    <row r="38" spans="2:67" x14ac:dyDescent="0.2">
      <c r="C38" t="s">
        <v>65</v>
      </c>
      <c r="D38" s="5">
        <v>60.659340659340657</v>
      </c>
      <c r="E38" s="5">
        <v>59.622950819672134</v>
      </c>
      <c r="F38" s="5">
        <v>60.653366666666663</v>
      </c>
      <c r="G38" s="5">
        <v>63.597105263157893</v>
      </c>
      <c r="H38" s="5">
        <v>65.678532934131738</v>
      </c>
      <c r="I38" s="5">
        <v>63.807689440993791</v>
      </c>
      <c r="J38" s="5">
        <v>68.65135664335665</v>
      </c>
      <c r="K38" s="5">
        <v>70.572422222222229</v>
      </c>
      <c r="L38" s="5">
        <v>75.699944881889763</v>
      </c>
      <c r="M38" s="5">
        <v>79.652542372881356</v>
      </c>
      <c r="N38" s="5">
        <v>84.321428571428569</v>
      </c>
      <c r="O38" s="5">
        <v>97.278350515463913</v>
      </c>
      <c r="P38" s="5">
        <v>107.53846153846153</v>
      </c>
      <c r="Q38" s="5">
        <v>119</v>
      </c>
      <c r="R38" s="5">
        <v>127.69333333333333</v>
      </c>
      <c r="S38" s="5">
        <v>139.48082857142856</v>
      </c>
      <c r="T38" s="5">
        <v>132.16816901408453</v>
      </c>
      <c r="U38" s="5">
        <v>157.89681666666669</v>
      </c>
      <c r="V38" s="5">
        <v>178.73270370370372</v>
      </c>
      <c r="W38" s="5">
        <v>189.86813461538461</v>
      </c>
      <c r="X38" s="5">
        <v>206.13254000000001</v>
      </c>
      <c r="Y38" s="5">
        <v>235.2386956521739</v>
      </c>
      <c r="Z38" s="5">
        <v>231.78834782608695</v>
      </c>
      <c r="AA38" s="5">
        <v>249.51504545454546</v>
      </c>
      <c r="AB38" s="5">
        <v>226.87026086956521</v>
      </c>
      <c r="AC38" s="5">
        <v>231.13802083333334</v>
      </c>
      <c r="AD38" s="5">
        <v>239.99091489361703</v>
      </c>
      <c r="AE38" s="5">
        <v>227.76412244897958</v>
      </c>
      <c r="AF38" s="5">
        <v>240.30572727272727</v>
      </c>
      <c r="AG38" s="5">
        <v>261.03459523809522</v>
      </c>
      <c r="AH38" s="5"/>
      <c r="AI38" s="5"/>
      <c r="AK38" t="s">
        <v>13</v>
      </c>
      <c r="AL38" s="5">
        <v>72.807017543859644</v>
      </c>
      <c r="AM38" s="5">
        <v>70.884955752212392</v>
      </c>
      <c r="AN38" s="5">
        <v>70.147210526315789</v>
      </c>
      <c r="AO38" s="5">
        <v>72.222486486486488</v>
      </c>
      <c r="AP38" s="5">
        <v>74.156706422018345</v>
      </c>
      <c r="AQ38" s="5">
        <v>76.077266666666674</v>
      </c>
      <c r="AR38" s="5">
        <v>78.245225490196077</v>
      </c>
      <c r="AS38" s="5">
        <v>83.50928571428571</v>
      </c>
      <c r="AT38" s="5">
        <v>85.817447916666666</v>
      </c>
      <c r="AU38" s="5">
        <v>87.484210526315792</v>
      </c>
      <c r="AV38" s="5">
        <v>89.586956521739125</v>
      </c>
      <c r="AW38" s="5">
        <v>99.329268292682926</v>
      </c>
      <c r="AX38" s="5">
        <v>104.84810126582279</v>
      </c>
      <c r="AY38" s="5">
        <v>111.79166666666667</v>
      </c>
      <c r="AZ38" s="5">
        <v>115.04477611940298</v>
      </c>
      <c r="BA38" s="5">
        <v>123.30689230769231</v>
      </c>
      <c r="BB38" s="5">
        <v>119.59971212121212</v>
      </c>
      <c r="BC38" s="5">
        <v>134.63218965517243</v>
      </c>
      <c r="BD38" s="5">
        <v>132.23223333333334</v>
      </c>
      <c r="BE38" s="5">
        <v>143.3967090909091</v>
      </c>
      <c r="BF38" s="5">
        <v>153.30601886792454</v>
      </c>
      <c r="BG38" s="5">
        <v>152.99284615384616</v>
      </c>
      <c r="BH38" s="5">
        <v>157.48955102040816</v>
      </c>
      <c r="BI38" s="5">
        <v>164.72153333333333</v>
      </c>
      <c r="BJ38" s="5">
        <v>164.75613636363639</v>
      </c>
      <c r="BK38" s="5">
        <v>172.63740476190475</v>
      </c>
      <c r="BL38" s="5">
        <v>176.72631707317075</v>
      </c>
      <c r="BM38" s="5">
        <v>177.58976923076924</v>
      </c>
      <c r="BN38" s="5">
        <v>176.41626315789475</v>
      </c>
      <c r="BO38" s="5">
        <v>178.6183076923077</v>
      </c>
    </row>
    <row r="39" spans="2:67" x14ac:dyDescent="0.2">
      <c r="C39" t="s">
        <v>3</v>
      </c>
      <c r="D39" s="5">
        <v>59.785714285714285</v>
      </c>
      <c r="E39" s="5">
        <v>58.901408450704224</v>
      </c>
      <c r="F39" s="5">
        <v>57.446157142857146</v>
      </c>
      <c r="G39" s="5">
        <v>61.372923076923072</v>
      </c>
      <c r="H39" s="5">
        <v>62.979080645161289</v>
      </c>
      <c r="I39" s="5">
        <v>63.075052631578941</v>
      </c>
      <c r="J39" s="5">
        <v>63.601921568627446</v>
      </c>
      <c r="K39" s="5">
        <v>64.895958333333326</v>
      </c>
      <c r="L39" s="5">
        <v>71.185204545454539</v>
      </c>
      <c r="M39" s="5">
        <v>76.25</v>
      </c>
      <c r="N39" s="5">
        <v>78</v>
      </c>
      <c r="O39" s="5">
        <v>85.885714285714286</v>
      </c>
      <c r="P39" s="5">
        <v>92.290322580645167</v>
      </c>
      <c r="Q39" s="5">
        <v>89.433333333333337</v>
      </c>
      <c r="R39" s="5">
        <v>93.8</v>
      </c>
      <c r="S39" s="5">
        <v>93.785041666666658</v>
      </c>
      <c r="T39" s="5">
        <v>102.40857142857142</v>
      </c>
      <c r="U39" s="5">
        <v>98.36176190476192</v>
      </c>
      <c r="V39" s="5">
        <v>102.46494444444444</v>
      </c>
      <c r="W39" s="5">
        <v>104.2636875</v>
      </c>
      <c r="X39" s="5">
        <v>118.77464285714287</v>
      </c>
      <c r="Y39" s="5">
        <v>104.6168</v>
      </c>
      <c r="Z39" s="5">
        <v>111.08423076923077</v>
      </c>
      <c r="AA39" s="5">
        <v>131.69363636363639</v>
      </c>
      <c r="AB39" s="5">
        <v>114.86491666666666</v>
      </c>
      <c r="AC39" s="5">
        <v>158.75956249999999</v>
      </c>
      <c r="AD39" s="5">
        <v>179.61426666666665</v>
      </c>
      <c r="AE39" s="5">
        <v>176.48035714285714</v>
      </c>
      <c r="AF39" s="5">
        <v>155.91942857142857</v>
      </c>
      <c r="AG39" s="5">
        <v>198.453</v>
      </c>
      <c r="AH39" s="5"/>
      <c r="AI39" s="5"/>
      <c r="AK39" t="s">
        <v>62</v>
      </c>
      <c r="AL39" s="5">
        <v>69.626865671641795</v>
      </c>
      <c r="AM39" s="5">
        <v>68.368421052631575</v>
      </c>
      <c r="AN39" s="5">
        <v>68.196060606060598</v>
      </c>
      <c r="AO39" s="5">
        <v>71.945136000000005</v>
      </c>
      <c r="AP39" s="5">
        <v>74.035581967213119</v>
      </c>
      <c r="AQ39" s="5">
        <v>72.337249999999997</v>
      </c>
      <c r="AR39" s="5">
        <v>75.775873873873863</v>
      </c>
      <c r="AS39" s="5">
        <v>77.553065420560742</v>
      </c>
      <c r="AT39" s="5">
        <v>84.323407766990286</v>
      </c>
      <c r="AU39" s="5">
        <v>87.851485148514854</v>
      </c>
      <c r="AV39" s="5">
        <v>90.206185567010309</v>
      </c>
      <c r="AW39" s="5">
        <v>96.703296703296701</v>
      </c>
      <c r="AX39" s="5">
        <v>105.10588235294118</v>
      </c>
      <c r="AY39" s="5">
        <v>109.86585365853658</v>
      </c>
      <c r="AZ39" s="5">
        <v>120.27272727272727</v>
      </c>
      <c r="BA39" s="5">
        <v>140.43623188405797</v>
      </c>
      <c r="BB39" s="5">
        <v>143.27358208955224</v>
      </c>
      <c r="BC39" s="5">
        <v>149.03706153846153</v>
      </c>
      <c r="BD39" s="5">
        <v>163.08996551724138</v>
      </c>
      <c r="BE39" s="5">
        <v>171.96192592592593</v>
      </c>
      <c r="BF39" s="5">
        <v>185.64401960784312</v>
      </c>
      <c r="BG39" s="5">
        <v>199.40776000000002</v>
      </c>
      <c r="BH39" s="5">
        <v>206.03848979591837</v>
      </c>
      <c r="BI39" s="5">
        <v>214.13899999999998</v>
      </c>
      <c r="BJ39" s="5">
        <v>221.67014893617019</v>
      </c>
      <c r="BK39" s="5">
        <v>233.18818181818185</v>
      </c>
      <c r="BL39" s="5">
        <v>247.7835348837209</v>
      </c>
      <c r="BM39" s="5">
        <v>239.86928571428572</v>
      </c>
      <c r="BN39" s="5">
        <v>253.06037500000002</v>
      </c>
      <c r="BO39" s="5">
        <v>273.02736842105264</v>
      </c>
    </row>
    <row r="40" spans="2:67" x14ac:dyDescent="0.2">
      <c r="C40" t="s">
        <v>66</v>
      </c>
      <c r="D40" s="5">
        <v>74.926020408163268</v>
      </c>
      <c r="E40" s="5">
        <v>73.284615384615378</v>
      </c>
      <c r="F40" s="5">
        <v>73.938447300771216</v>
      </c>
      <c r="G40" s="5">
        <v>76.470992021276601</v>
      </c>
      <c r="H40" s="5">
        <v>78.745941340782124</v>
      </c>
      <c r="I40" s="5">
        <v>76.693239193083556</v>
      </c>
      <c r="J40" s="5">
        <v>80.655283018867934</v>
      </c>
      <c r="K40" s="5">
        <v>88.06064827586205</v>
      </c>
      <c r="L40" s="5">
        <v>93.824029090909079</v>
      </c>
      <c r="M40" s="5">
        <v>98.928838951310865</v>
      </c>
      <c r="N40" s="5">
        <v>102.00766283524904</v>
      </c>
      <c r="O40" s="5">
        <v>106.69354838709677</v>
      </c>
      <c r="P40" s="5">
        <v>118.07594936708861</v>
      </c>
      <c r="Q40" s="5">
        <v>123.14285714285714</v>
      </c>
      <c r="R40" s="5">
        <v>131.03301886792454</v>
      </c>
      <c r="S40" s="5">
        <v>146.38410994764396</v>
      </c>
      <c r="T40" s="5">
        <v>150.0111945945946</v>
      </c>
      <c r="U40" s="5">
        <v>164.56724581005588</v>
      </c>
      <c r="V40" s="5">
        <v>170.3063837209302</v>
      </c>
      <c r="W40" s="5">
        <v>181.25071698113206</v>
      </c>
      <c r="X40" s="5">
        <v>201.08442953020136</v>
      </c>
      <c r="Y40" s="5">
        <v>207.57037241379308</v>
      </c>
      <c r="Z40" s="5">
        <v>212.42392142857142</v>
      </c>
      <c r="AA40" s="5">
        <v>232.03794573643412</v>
      </c>
      <c r="AB40" s="5">
        <v>229.43303252032518</v>
      </c>
      <c r="AC40" s="5">
        <v>248.40326213592232</v>
      </c>
      <c r="AD40" s="5">
        <v>272.27772727272725</v>
      </c>
      <c r="AE40" s="5">
        <v>269.98258762886599</v>
      </c>
      <c r="AF40" s="5">
        <v>273.86340425531915</v>
      </c>
      <c r="AG40" s="5">
        <v>299.2732111111111</v>
      </c>
      <c r="AH40" s="5"/>
      <c r="AI40" s="5"/>
      <c r="AK40" t="s">
        <v>15</v>
      </c>
      <c r="AL40" s="5">
        <v>66.38</v>
      </c>
      <c r="AM40" s="5">
        <v>66.848484848484844</v>
      </c>
      <c r="AN40" s="5">
        <v>65.198900000000009</v>
      </c>
      <c r="AO40" s="5">
        <v>66.064762886597933</v>
      </c>
      <c r="AP40" s="5">
        <v>66.649255319148935</v>
      </c>
      <c r="AQ40" s="5">
        <v>66.913483146067421</v>
      </c>
      <c r="AR40" s="5">
        <v>68.953567901234564</v>
      </c>
      <c r="AS40" s="5">
        <v>71.453666666666678</v>
      </c>
      <c r="AT40" s="5">
        <v>78.104273972602741</v>
      </c>
      <c r="AU40" s="5">
        <v>82.115942028985501</v>
      </c>
      <c r="AV40" s="5">
        <v>85.791044776119406</v>
      </c>
      <c r="AW40" s="5">
        <v>89.703125</v>
      </c>
      <c r="AX40" s="5">
        <v>93.442622950819668</v>
      </c>
      <c r="AY40" s="5">
        <v>101.92592592592592</v>
      </c>
      <c r="AZ40" s="5">
        <v>110.36734693877551</v>
      </c>
      <c r="BA40" s="5">
        <v>120.31093617021276</v>
      </c>
      <c r="BB40" s="5">
        <v>127.94423255813953</v>
      </c>
      <c r="BC40" s="5">
        <v>133.35895238095239</v>
      </c>
      <c r="BD40" s="5">
        <v>130.452675</v>
      </c>
      <c r="BE40" s="5">
        <v>141.55667567567568</v>
      </c>
      <c r="BF40" s="5">
        <v>147.19018421052633</v>
      </c>
      <c r="BG40" s="5">
        <v>145.44523076923076</v>
      </c>
      <c r="BH40" s="5">
        <v>149.51963157894738</v>
      </c>
      <c r="BI40" s="5">
        <v>159.43807894736841</v>
      </c>
      <c r="BJ40" s="5">
        <v>186.64639393939393</v>
      </c>
      <c r="BK40" s="5">
        <v>186.98664705882354</v>
      </c>
      <c r="BL40" s="5">
        <v>200.43284374999999</v>
      </c>
      <c r="BM40" s="5">
        <v>201.37060000000002</v>
      </c>
      <c r="BN40" s="5">
        <v>204.73910714285714</v>
      </c>
      <c r="BO40" s="5">
        <v>248.83675000000002</v>
      </c>
    </row>
    <row r="41" spans="2:67" x14ac:dyDescent="0.2">
      <c r="C41" t="s">
        <v>62</v>
      </c>
      <c r="D41" s="5">
        <v>69.626865671641795</v>
      </c>
      <c r="E41" s="5">
        <v>68.368421052631575</v>
      </c>
      <c r="F41" s="5">
        <v>68.196060606060598</v>
      </c>
      <c r="G41" s="5">
        <v>71.945136000000005</v>
      </c>
      <c r="H41" s="5">
        <v>74.035581967213119</v>
      </c>
      <c r="I41" s="5">
        <v>72.337249999999997</v>
      </c>
      <c r="J41" s="5">
        <v>75.775873873873863</v>
      </c>
      <c r="K41" s="5">
        <v>77.553065420560742</v>
      </c>
      <c r="L41" s="5">
        <v>84.323407766990286</v>
      </c>
      <c r="M41" s="5">
        <v>87.851485148514854</v>
      </c>
      <c r="N41" s="5">
        <v>90.206185567010309</v>
      </c>
      <c r="O41" s="5">
        <v>96.703296703296701</v>
      </c>
      <c r="P41" s="5">
        <v>105.10588235294118</v>
      </c>
      <c r="Q41" s="5">
        <v>109.86585365853658</v>
      </c>
      <c r="R41" s="5">
        <v>120.27272727272727</v>
      </c>
      <c r="S41" s="5">
        <v>140.43623188405797</v>
      </c>
      <c r="T41" s="5">
        <v>143.27358208955224</v>
      </c>
      <c r="U41" s="5">
        <v>149.03706153846153</v>
      </c>
      <c r="V41" s="5">
        <v>163.08996551724138</v>
      </c>
      <c r="W41" s="5">
        <v>171.96192592592593</v>
      </c>
      <c r="X41" s="5">
        <v>185.64401960784312</v>
      </c>
      <c r="Y41" s="5">
        <v>199.40776000000002</v>
      </c>
      <c r="Z41" s="5">
        <v>206.03848979591837</v>
      </c>
      <c r="AA41" s="5">
        <v>214.13899999999998</v>
      </c>
      <c r="AB41" s="5">
        <v>221.67014893617019</v>
      </c>
      <c r="AC41" s="5">
        <v>233.18818181818185</v>
      </c>
      <c r="AD41" s="5">
        <v>247.7835348837209</v>
      </c>
      <c r="AE41" s="5">
        <v>239.86928571428572</v>
      </c>
      <c r="AF41" s="5">
        <v>253.06037500000002</v>
      </c>
      <c r="AG41" s="5">
        <v>273.02736842105264</v>
      </c>
      <c r="AH41" s="5"/>
      <c r="AI41" s="5"/>
      <c r="AK41" t="s">
        <v>47</v>
      </c>
      <c r="AL41" s="5">
        <v>46.1875</v>
      </c>
      <c r="AM41" s="5">
        <v>49.75</v>
      </c>
      <c r="AN41" s="5">
        <v>62.031769230769228</v>
      </c>
      <c r="AO41" s="5">
        <v>66.347384615384613</v>
      </c>
      <c r="AP41" s="5">
        <v>63.928538461538466</v>
      </c>
      <c r="AQ41" s="5">
        <v>68.606333333333325</v>
      </c>
      <c r="AR41" s="5">
        <v>69.819636363636363</v>
      </c>
      <c r="AS41" s="5">
        <v>83.819000000000003</v>
      </c>
      <c r="AT41" s="5">
        <v>86.99366666666667</v>
      </c>
      <c r="AU41" s="5">
        <v>89.125</v>
      </c>
      <c r="AV41" s="5">
        <v>86.285714285714292</v>
      </c>
      <c r="AW41" s="5">
        <v>86</v>
      </c>
      <c r="AX41" s="5">
        <v>87.714285714285708</v>
      </c>
      <c r="AY41" s="5">
        <v>93.833333333333329</v>
      </c>
      <c r="AZ41" s="5">
        <v>87.5</v>
      </c>
      <c r="BA41" s="5">
        <v>87.214666666666673</v>
      </c>
      <c r="BB41" s="5">
        <v>92.165500000000009</v>
      </c>
      <c r="BC41" s="5">
        <v>89.265666666666675</v>
      </c>
      <c r="BD41" s="5">
        <v>90.530333333333331</v>
      </c>
      <c r="BE41" s="5">
        <v>84.075499999999991</v>
      </c>
      <c r="BF41" s="5">
        <v>88.375</v>
      </c>
      <c r="BG41" s="5">
        <v>81.208666666666673</v>
      </c>
      <c r="BH41" s="5">
        <v>94.293833333333339</v>
      </c>
      <c r="BI41" s="5">
        <v>68.394500000000008</v>
      </c>
      <c r="BJ41" s="5">
        <v>99.58475</v>
      </c>
      <c r="BK41" s="5">
        <v>123.66733333333333</v>
      </c>
      <c r="BL41" s="5">
        <v>143.6225</v>
      </c>
      <c r="BM41" s="5">
        <v>148.37549999999999</v>
      </c>
      <c r="BN41" s="5">
        <v>157.30549999999999</v>
      </c>
      <c r="BO41" s="5">
        <v>173.03800000000001</v>
      </c>
    </row>
    <row r="42" spans="2:67" x14ac:dyDescent="0.2">
      <c r="C42" t="s">
        <v>23</v>
      </c>
      <c r="D42" s="5">
        <v>67.402439024390247</v>
      </c>
      <c r="E42" s="5">
        <v>66.740740740740748</v>
      </c>
      <c r="F42" s="5">
        <v>66.779111111111106</v>
      </c>
      <c r="G42" s="5">
        <v>67.581844155844152</v>
      </c>
      <c r="H42" s="5">
        <v>69.80554794520549</v>
      </c>
      <c r="I42" s="5">
        <v>68.325405797101453</v>
      </c>
      <c r="J42" s="5">
        <v>73.139370967741925</v>
      </c>
      <c r="K42" s="5">
        <v>76.544403508771936</v>
      </c>
      <c r="L42" s="5">
        <v>80.155629629629644</v>
      </c>
      <c r="M42" s="5">
        <v>82.48</v>
      </c>
      <c r="N42" s="5">
        <v>83.152173913043484</v>
      </c>
      <c r="O42" s="5">
        <v>83.847826086956516</v>
      </c>
      <c r="P42" s="5">
        <v>84.61363636363636</v>
      </c>
      <c r="Q42" s="5">
        <v>101.84210526315789</v>
      </c>
      <c r="R42" s="5">
        <v>100.16666666666667</v>
      </c>
      <c r="S42" s="5">
        <v>121.41516666666666</v>
      </c>
      <c r="T42" s="5">
        <v>117.6345</v>
      </c>
      <c r="U42" s="5">
        <v>135.49854166666668</v>
      </c>
      <c r="V42" s="5">
        <v>144.1228695652174</v>
      </c>
      <c r="W42" s="5">
        <v>145.47436363636365</v>
      </c>
      <c r="X42" s="5">
        <v>160.73305555555555</v>
      </c>
      <c r="Y42" s="5">
        <v>176.1170625</v>
      </c>
      <c r="Z42" s="5">
        <v>181.73106250000001</v>
      </c>
      <c r="AA42" s="5">
        <v>205.19099999999997</v>
      </c>
      <c r="AB42" s="5">
        <v>205.85720000000001</v>
      </c>
      <c r="AC42" s="5">
        <v>225.29661538461539</v>
      </c>
      <c r="AD42" s="5">
        <v>230.45007692307692</v>
      </c>
      <c r="AE42" s="5">
        <v>216.08530769230768</v>
      </c>
      <c r="AF42" s="5">
        <v>200.47616666666667</v>
      </c>
      <c r="AG42" s="5">
        <v>218.77636363636364</v>
      </c>
      <c r="AH42" s="5"/>
      <c r="AI42" s="5"/>
      <c r="AK42" t="s">
        <v>27</v>
      </c>
      <c r="AL42" s="5">
        <v>68.277777777777771</v>
      </c>
      <c r="AM42" s="5">
        <v>66.231481481481481</v>
      </c>
      <c r="AN42" s="5">
        <v>67.48093396226416</v>
      </c>
      <c r="AO42" s="5">
        <v>68.882019230769231</v>
      </c>
      <c r="AP42" s="5">
        <v>69.908088235294116</v>
      </c>
      <c r="AQ42" s="5">
        <v>73.521479166666666</v>
      </c>
      <c r="AR42" s="5">
        <v>73.576936170212761</v>
      </c>
      <c r="AS42" s="5">
        <v>77.116337078651682</v>
      </c>
      <c r="AT42" s="5">
        <v>83.236964705882357</v>
      </c>
      <c r="AU42" s="5">
        <v>84.92771084337349</v>
      </c>
      <c r="AV42" s="5">
        <v>92.8</v>
      </c>
      <c r="AW42" s="5">
        <v>107.77611940298507</v>
      </c>
      <c r="AX42" s="5">
        <v>118.86153846153846</v>
      </c>
      <c r="AY42" s="5">
        <v>124.50819672131148</v>
      </c>
      <c r="AZ42" s="5">
        <v>133.78181818181818</v>
      </c>
      <c r="BA42" s="5">
        <v>150.19322</v>
      </c>
      <c r="BB42" s="5">
        <v>150.35483673469386</v>
      </c>
      <c r="BC42" s="5">
        <v>159.46975510204081</v>
      </c>
      <c r="BD42" s="5">
        <v>167.03224444444444</v>
      </c>
      <c r="BE42" s="5">
        <v>176.56316279069767</v>
      </c>
      <c r="BF42" s="5">
        <v>180.66930232558138</v>
      </c>
      <c r="BG42" s="5">
        <v>201.45627500000001</v>
      </c>
      <c r="BH42" s="5">
        <v>210.21033333333332</v>
      </c>
      <c r="BI42" s="5">
        <v>219.052975</v>
      </c>
      <c r="BJ42" s="5">
        <v>262.03664705882352</v>
      </c>
      <c r="BK42" s="5">
        <v>269.29364705882352</v>
      </c>
      <c r="BL42" s="5">
        <v>280.52587878787875</v>
      </c>
      <c r="BM42" s="5">
        <v>277.47037499999999</v>
      </c>
      <c r="BN42" s="5">
        <v>269.58206250000001</v>
      </c>
      <c r="BO42" s="5">
        <v>293.31209677419355</v>
      </c>
    </row>
    <row r="43" spans="2:67" x14ac:dyDescent="0.2">
      <c r="B43" t="s">
        <v>1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K43" t="s">
        <v>23</v>
      </c>
      <c r="AL43" s="5">
        <v>67.402439024390247</v>
      </c>
      <c r="AM43" s="5">
        <v>66.740740740740748</v>
      </c>
      <c r="AN43" s="5">
        <v>66.779111111111106</v>
      </c>
      <c r="AO43" s="5">
        <v>67.581844155844152</v>
      </c>
      <c r="AP43" s="5">
        <v>69.80554794520549</v>
      </c>
      <c r="AQ43" s="5">
        <v>68.325405797101453</v>
      </c>
      <c r="AR43" s="5">
        <v>73.139370967741925</v>
      </c>
      <c r="AS43" s="5">
        <v>76.544403508771936</v>
      </c>
      <c r="AT43" s="5">
        <v>80.155629629629644</v>
      </c>
      <c r="AU43" s="5">
        <v>82.48</v>
      </c>
      <c r="AV43" s="5">
        <v>83.152173913043484</v>
      </c>
      <c r="AW43" s="5">
        <v>83.847826086956516</v>
      </c>
      <c r="AX43" s="5">
        <v>84.61363636363636</v>
      </c>
      <c r="AY43" s="5">
        <v>101.84210526315789</v>
      </c>
      <c r="AZ43" s="5">
        <v>100.16666666666667</v>
      </c>
      <c r="BA43" s="5">
        <v>121.41516666666666</v>
      </c>
      <c r="BB43" s="5">
        <v>117.6345</v>
      </c>
      <c r="BC43" s="5">
        <v>135.49854166666668</v>
      </c>
      <c r="BD43" s="5">
        <v>144.1228695652174</v>
      </c>
      <c r="BE43" s="5">
        <v>145.47436363636365</v>
      </c>
      <c r="BF43" s="5">
        <v>160.73305555555555</v>
      </c>
      <c r="BG43" s="5">
        <v>176.1170625</v>
      </c>
      <c r="BH43" s="5">
        <v>181.73106250000001</v>
      </c>
      <c r="BI43" s="5">
        <v>205.19099999999997</v>
      </c>
      <c r="BJ43" s="5">
        <v>205.85720000000001</v>
      </c>
      <c r="BK43" s="5">
        <v>225.29661538461539</v>
      </c>
      <c r="BL43" s="5">
        <v>230.45007692307692</v>
      </c>
      <c r="BM43" s="5">
        <v>216.08530769230768</v>
      </c>
      <c r="BN43" s="5">
        <v>200.47616666666667</v>
      </c>
      <c r="BO43" s="5">
        <v>218.77636363636364</v>
      </c>
    </row>
    <row r="44" spans="2:67" x14ac:dyDescent="0.2">
      <c r="C44" t="s">
        <v>1</v>
      </c>
      <c r="D44" s="5">
        <v>78.75454545454545</v>
      </c>
      <c r="E44" s="5">
        <v>77.796296296296291</v>
      </c>
      <c r="F44" s="5">
        <v>77.825831775700948</v>
      </c>
      <c r="G44" s="5">
        <v>78.363504854368927</v>
      </c>
      <c r="H44" s="5">
        <v>79.244079207920791</v>
      </c>
      <c r="I44" s="5">
        <v>77.96889583333332</v>
      </c>
      <c r="J44" s="5">
        <v>80.991709302325589</v>
      </c>
      <c r="K44" s="5">
        <v>85.594571428571427</v>
      </c>
      <c r="L44" s="5">
        <v>88.358249999999998</v>
      </c>
      <c r="M44" s="5">
        <v>94.149253731343279</v>
      </c>
      <c r="N44" s="5">
        <v>95.390625</v>
      </c>
      <c r="O44" s="5">
        <v>104.44444444444444</v>
      </c>
      <c r="P44" s="5">
        <v>115.92</v>
      </c>
      <c r="Q44" s="5">
        <v>122.55555555555556</v>
      </c>
      <c r="R44" s="5">
        <v>129.64285714285714</v>
      </c>
      <c r="S44" s="5">
        <v>140.66602499999999</v>
      </c>
      <c r="T44" s="5">
        <v>136.63621951219511</v>
      </c>
      <c r="U44" s="5">
        <v>140.42217500000001</v>
      </c>
      <c r="V44" s="5">
        <v>151.26149999999998</v>
      </c>
      <c r="W44" s="5">
        <v>152.70847222222221</v>
      </c>
      <c r="X44" s="5">
        <v>167.61727272727273</v>
      </c>
      <c r="Y44" s="5">
        <v>171.97484374999999</v>
      </c>
      <c r="Z44" s="5">
        <v>144.8449411764706</v>
      </c>
      <c r="AA44" s="5">
        <v>158.80479310344828</v>
      </c>
      <c r="AB44" s="5">
        <v>149.41582758620692</v>
      </c>
      <c r="AC44" s="5">
        <v>166.65124</v>
      </c>
      <c r="AD44" s="5">
        <v>171.05870833333333</v>
      </c>
      <c r="AE44" s="5">
        <v>174.76247619047621</v>
      </c>
      <c r="AF44" s="5">
        <v>172.43488888888888</v>
      </c>
      <c r="AG44" s="5">
        <v>183.56360000000001</v>
      </c>
      <c r="AH44" s="5"/>
      <c r="AI44" s="5"/>
      <c r="AK44" t="s">
        <v>43</v>
      </c>
      <c r="AL44" s="5">
        <v>77.293577981651381</v>
      </c>
      <c r="AM44" s="5">
        <v>76.651376146788991</v>
      </c>
      <c r="AN44" s="5">
        <v>78.888862385321104</v>
      </c>
      <c r="AO44" s="5">
        <v>79.777009259259259</v>
      </c>
      <c r="AP44" s="5">
        <v>79.221177570093445</v>
      </c>
      <c r="AQ44" s="5">
        <v>77.252726415094344</v>
      </c>
      <c r="AR44" s="5">
        <v>79.032900990099009</v>
      </c>
      <c r="AS44" s="5">
        <v>87.487234042553183</v>
      </c>
      <c r="AT44" s="5">
        <v>92.797233333333338</v>
      </c>
      <c r="AU44" s="5">
        <v>95.174418604651166</v>
      </c>
      <c r="AV44" s="5">
        <v>97.904761904761898</v>
      </c>
      <c r="AW44" s="5">
        <v>106.23076923076923</v>
      </c>
      <c r="AX44" s="5">
        <v>116.34666666666666</v>
      </c>
      <c r="AY44" s="5">
        <v>115.73239436619718</v>
      </c>
      <c r="AZ44" s="5">
        <v>123.98484848484848</v>
      </c>
      <c r="BA44" s="5">
        <v>132.2175</v>
      </c>
      <c r="BB44" s="5">
        <v>135.2443442622951</v>
      </c>
      <c r="BC44" s="5">
        <v>143.10046666666668</v>
      </c>
      <c r="BD44" s="5">
        <v>142.3298474576271</v>
      </c>
      <c r="BE44" s="5">
        <v>149.02073584905662</v>
      </c>
      <c r="BF44" s="5">
        <v>168.5368125</v>
      </c>
      <c r="BG44" s="5">
        <v>167.82075</v>
      </c>
      <c r="BH44" s="5">
        <v>168.14378723404255</v>
      </c>
      <c r="BI44" s="5">
        <v>177.39463043478261</v>
      </c>
      <c r="BJ44" s="5">
        <v>201.39980487804877</v>
      </c>
      <c r="BK44" s="5">
        <v>205.74623076923078</v>
      </c>
      <c r="BL44" s="5">
        <v>213.7533157894737</v>
      </c>
      <c r="BM44" s="5">
        <v>229.71554545454546</v>
      </c>
      <c r="BN44" s="5">
        <v>249.0378</v>
      </c>
      <c r="BO44" s="5">
        <v>279.49149999999997</v>
      </c>
    </row>
    <row r="45" spans="2:67" x14ac:dyDescent="0.2">
      <c r="B45" t="s">
        <v>101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K45" t="s">
        <v>30</v>
      </c>
      <c r="AL45" s="5">
        <v>82.667447306791573</v>
      </c>
      <c r="AM45" s="5">
        <v>82.058823529411768</v>
      </c>
      <c r="AN45" s="5">
        <v>83.156593380614666</v>
      </c>
      <c r="AO45" s="5">
        <v>85.124227817745805</v>
      </c>
      <c r="AP45" s="5">
        <v>86.146179104477625</v>
      </c>
      <c r="AQ45" s="5">
        <v>85.4609378238342</v>
      </c>
      <c r="AR45" s="5">
        <v>89.411122905027938</v>
      </c>
      <c r="AS45" s="5">
        <v>97.954583832335331</v>
      </c>
      <c r="AT45" s="5">
        <v>107.45195176848875</v>
      </c>
      <c r="AU45" s="5">
        <v>111.07516339869281</v>
      </c>
      <c r="AV45" s="5">
        <v>116.40753424657534</v>
      </c>
      <c r="AW45" s="5">
        <v>123.32967032967034</v>
      </c>
      <c r="AX45" s="5">
        <v>145.49180327868854</v>
      </c>
      <c r="AY45" s="5">
        <v>148.93013100436681</v>
      </c>
      <c r="AZ45" s="5">
        <v>162.37019230769232</v>
      </c>
      <c r="BA45" s="5">
        <v>172.43954545454545</v>
      </c>
      <c r="BB45" s="5">
        <v>168.47304522613064</v>
      </c>
      <c r="BC45" s="5">
        <v>185.8293475935829</v>
      </c>
      <c r="BD45" s="5">
        <v>188.98005000000001</v>
      </c>
      <c r="BE45" s="5">
        <v>192.61824705882356</v>
      </c>
      <c r="BF45" s="5">
        <v>217.52801986754966</v>
      </c>
      <c r="BG45" s="5">
        <v>224.94810273972604</v>
      </c>
      <c r="BH45" s="5">
        <v>223.19717021276594</v>
      </c>
      <c r="BI45" s="5">
        <v>231.80880714285715</v>
      </c>
      <c r="BJ45" s="5">
        <v>236.59173684210526</v>
      </c>
      <c r="BK45" s="5">
        <v>240.87973809523811</v>
      </c>
      <c r="BL45" s="5">
        <v>267.14152136752136</v>
      </c>
      <c r="BM45" s="5">
        <v>254.35506896551723</v>
      </c>
      <c r="BN45" s="5">
        <v>252.06937837837839</v>
      </c>
      <c r="BO45" s="5">
        <v>277.29465094339622</v>
      </c>
    </row>
    <row r="46" spans="2:67" x14ac:dyDescent="0.2">
      <c r="C46" t="s">
        <v>17</v>
      </c>
      <c r="D46" s="5">
        <v>50.051282051282051</v>
      </c>
      <c r="E46" s="5">
        <v>50.173333333333332</v>
      </c>
      <c r="F46" s="5">
        <v>49.755111111111113</v>
      </c>
      <c r="G46" s="5">
        <v>51.953348484848483</v>
      </c>
      <c r="H46" s="5">
        <v>59.193125000000002</v>
      </c>
      <c r="I46" s="5">
        <v>53.92566037735849</v>
      </c>
      <c r="J46" s="5">
        <v>68.147897435897434</v>
      </c>
      <c r="K46" s="5">
        <v>69.871054054054042</v>
      </c>
      <c r="L46" s="5">
        <v>74.61181818181818</v>
      </c>
      <c r="M46" s="5">
        <v>78.0625</v>
      </c>
      <c r="N46" s="5">
        <v>80.967741935483872</v>
      </c>
      <c r="O46" s="5">
        <v>85.290322580645167</v>
      </c>
      <c r="P46" s="5">
        <v>91.206896551724142</v>
      </c>
      <c r="Q46" s="5">
        <v>89.862068965517238</v>
      </c>
      <c r="R46" s="5">
        <v>93.07692307692308</v>
      </c>
      <c r="S46" s="5">
        <v>99.439874999999986</v>
      </c>
      <c r="T46" s="5">
        <v>103.11569565217391</v>
      </c>
      <c r="U46" s="5">
        <v>97.445208333333326</v>
      </c>
      <c r="V46" s="5">
        <v>107.41409523809523</v>
      </c>
      <c r="W46" s="5">
        <v>110.30140909090909</v>
      </c>
      <c r="X46" s="5">
        <v>113.82561904761906</v>
      </c>
      <c r="Y46" s="5">
        <v>113.58</v>
      </c>
      <c r="Z46" s="5">
        <v>108.88761904761904</v>
      </c>
      <c r="AA46" s="5">
        <v>113.8824</v>
      </c>
      <c r="AB46" s="5">
        <v>115.84438888888889</v>
      </c>
      <c r="AC46" s="5">
        <v>114.28005882352942</v>
      </c>
      <c r="AD46" s="5">
        <v>110.3531111111111</v>
      </c>
      <c r="AE46" s="5">
        <v>122.54925</v>
      </c>
      <c r="AF46" s="5">
        <v>111.39323529411764</v>
      </c>
      <c r="AG46" s="5">
        <v>122.06642857142857</v>
      </c>
      <c r="AH46" s="5"/>
      <c r="AI46" s="5"/>
      <c r="AK46" t="s">
        <v>35</v>
      </c>
      <c r="AL46" s="5">
        <v>62.954081632653065</v>
      </c>
      <c r="AM46" s="5">
        <v>61.774358974358975</v>
      </c>
      <c r="AN46" s="5">
        <v>63.767455958549228</v>
      </c>
      <c r="AO46" s="5">
        <v>63.528168421052634</v>
      </c>
      <c r="AP46" s="5">
        <v>64.985863387978142</v>
      </c>
      <c r="AQ46" s="5">
        <v>61.833710227272725</v>
      </c>
      <c r="AR46" s="5">
        <v>66.396424836601312</v>
      </c>
      <c r="AS46" s="5">
        <v>70.544956834532371</v>
      </c>
      <c r="AT46" s="5">
        <v>73.987238095238098</v>
      </c>
      <c r="AU46" s="5">
        <v>78.233333333333334</v>
      </c>
      <c r="AV46" s="5">
        <v>79.258928571428569</v>
      </c>
      <c r="AW46" s="5">
        <v>80.732673267326732</v>
      </c>
      <c r="AX46" s="5">
        <v>100.3012048192771</v>
      </c>
      <c r="AY46" s="5">
        <v>107.59210526315789</v>
      </c>
      <c r="AZ46" s="5">
        <v>109.56756756756756</v>
      </c>
      <c r="BA46" s="5">
        <v>114.32133333333334</v>
      </c>
      <c r="BB46" s="5">
        <v>111.98876388888888</v>
      </c>
      <c r="BC46" s="5">
        <v>115.79875</v>
      </c>
      <c r="BD46" s="5">
        <v>107.297115942029</v>
      </c>
      <c r="BE46" s="5">
        <v>121.76599999999999</v>
      </c>
      <c r="BF46" s="5">
        <v>134.56678431372549</v>
      </c>
      <c r="BG46" s="5">
        <v>139.57972916666668</v>
      </c>
      <c r="BH46" s="5">
        <v>134.48052173913044</v>
      </c>
      <c r="BI46" s="5">
        <v>141.26448837209301</v>
      </c>
      <c r="BJ46" s="5">
        <v>152.37820512820514</v>
      </c>
      <c r="BK46" s="5">
        <v>164.35405555555556</v>
      </c>
      <c r="BL46" s="5">
        <v>172.35711428571429</v>
      </c>
      <c r="BM46" s="5">
        <v>162.42321212121215</v>
      </c>
      <c r="BN46" s="5">
        <v>171.70555172413793</v>
      </c>
      <c r="BO46" s="5">
        <v>188.55721428571428</v>
      </c>
    </row>
    <row r="47" spans="2:67" x14ac:dyDescent="0.2">
      <c r="C47" t="s">
        <v>21</v>
      </c>
      <c r="D47" s="5">
        <v>75.097345132743357</v>
      </c>
      <c r="E47" s="5">
        <v>72.814159292035399</v>
      </c>
      <c r="F47" s="5">
        <v>72.10405309734513</v>
      </c>
      <c r="G47" s="5">
        <v>73.21869090909091</v>
      </c>
      <c r="H47" s="5">
        <v>75.504934579439251</v>
      </c>
      <c r="I47" s="5">
        <v>71.21409523809524</v>
      </c>
      <c r="J47" s="5">
        <v>76.350075268817207</v>
      </c>
      <c r="K47" s="5">
        <v>80.936443181818177</v>
      </c>
      <c r="L47" s="5">
        <v>85.735752941176472</v>
      </c>
      <c r="M47" s="5">
        <v>89.151898734177209</v>
      </c>
      <c r="N47" s="5">
        <v>92.038961038961034</v>
      </c>
      <c r="O47" s="5">
        <v>102.25352112676056</v>
      </c>
      <c r="P47" s="5">
        <v>113.66666666666667</v>
      </c>
      <c r="Q47" s="5">
        <v>113</v>
      </c>
      <c r="R47" s="5">
        <v>120.62295081967213</v>
      </c>
      <c r="S47" s="5">
        <v>124.67040350877193</v>
      </c>
      <c r="T47" s="5">
        <v>131.26156363636363</v>
      </c>
      <c r="U47" s="5">
        <v>136.24790740740741</v>
      </c>
      <c r="V47" s="5">
        <v>142.19457692307694</v>
      </c>
      <c r="W47" s="5">
        <v>146.60097999999999</v>
      </c>
      <c r="X47" s="5">
        <v>156.39687755102042</v>
      </c>
      <c r="Y47" s="5">
        <v>165.16458333333333</v>
      </c>
      <c r="Z47" s="5">
        <v>152.39340384615386</v>
      </c>
      <c r="AA47" s="5">
        <v>180.28797777777777</v>
      </c>
      <c r="AB47" s="5">
        <v>193.99882608695651</v>
      </c>
      <c r="AC47" s="5">
        <v>212.29261363636363</v>
      </c>
      <c r="AD47" s="5">
        <v>206.99911627906977</v>
      </c>
      <c r="AE47" s="5">
        <v>203.5776341463415</v>
      </c>
      <c r="AF47" s="5">
        <v>182.55379487179488</v>
      </c>
      <c r="AG47" s="5">
        <v>209.15545454545455</v>
      </c>
      <c r="AH47" s="5"/>
      <c r="AI47" s="5"/>
      <c r="AK47" t="s">
        <v>1</v>
      </c>
      <c r="AL47" s="5">
        <v>78.75454545454545</v>
      </c>
      <c r="AM47" s="5">
        <v>77.796296296296291</v>
      </c>
      <c r="AN47" s="5">
        <v>77.825831775700948</v>
      </c>
      <c r="AO47" s="5">
        <v>78.363504854368927</v>
      </c>
      <c r="AP47" s="5">
        <v>79.244079207920791</v>
      </c>
      <c r="AQ47" s="5">
        <v>77.96889583333332</v>
      </c>
      <c r="AR47" s="5">
        <v>80.991709302325589</v>
      </c>
      <c r="AS47" s="5">
        <v>85.594571428571427</v>
      </c>
      <c r="AT47" s="5">
        <v>88.358249999999998</v>
      </c>
      <c r="AU47" s="5">
        <v>94.149253731343279</v>
      </c>
      <c r="AV47" s="5">
        <v>95.390625</v>
      </c>
      <c r="AW47" s="5">
        <v>104.44444444444444</v>
      </c>
      <c r="AX47" s="5">
        <v>115.92</v>
      </c>
      <c r="AY47" s="5">
        <v>122.55555555555556</v>
      </c>
      <c r="AZ47" s="5">
        <v>129.64285714285714</v>
      </c>
      <c r="BA47" s="5">
        <v>140.66602499999999</v>
      </c>
      <c r="BB47" s="5">
        <v>136.63621951219511</v>
      </c>
      <c r="BC47" s="5">
        <v>140.42217500000001</v>
      </c>
      <c r="BD47" s="5">
        <v>151.26149999999998</v>
      </c>
      <c r="BE47" s="5">
        <v>152.70847222222221</v>
      </c>
      <c r="BF47" s="5">
        <v>167.61727272727273</v>
      </c>
      <c r="BG47" s="5">
        <v>171.97484374999999</v>
      </c>
      <c r="BH47" s="5">
        <v>144.8449411764706</v>
      </c>
      <c r="BI47" s="5">
        <v>158.80479310344828</v>
      </c>
      <c r="BJ47" s="5">
        <v>149.41582758620692</v>
      </c>
      <c r="BK47" s="5">
        <v>166.65124</v>
      </c>
      <c r="BL47" s="5">
        <v>171.05870833333333</v>
      </c>
      <c r="BM47" s="5">
        <v>174.76247619047621</v>
      </c>
      <c r="BN47" s="5">
        <v>172.43488888888888</v>
      </c>
      <c r="BO47" s="5">
        <v>183.56360000000001</v>
      </c>
    </row>
    <row r="48" spans="2:67" x14ac:dyDescent="0.2">
      <c r="C48" t="s">
        <v>19</v>
      </c>
      <c r="D48" s="5">
        <v>59.698689956331876</v>
      </c>
      <c r="E48" s="5">
        <v>58.629955947136565</v>
      </c>
      <c r="F48" s="5">
        <v>59.212874999999997</v>
      </c>
      <c r="G48" s="5">
        <v>60.988193548387095</v>
      </c>
      <c r="H48" s="5">
        <v>61.189421800947869</v>
      </c>
      <c r="I48" s="5">
        <v>60.294289855072464</v>
      </c>
      <c r="J48" s="5">
        <v>62.639804123711336</v>
      </c>
      <c r="K48" s="5">
        <v>66.420377049180331</v>
      </c>
      <c r="L48" s="5">
        <v>69.664146892655367</v>
      </c>
      <c r="M48" s="5">
        <v>72.308139534883722</v>
      </c>
      <c r="N48" s="5">
        <v>73.885542168674704</v>
      </c>
      <c r="O48" s="5">
        <v>78.254901960784309</v>
      </c>
      <c r="P48" s="5">
        <v>89.131944444444443</v>
      </c>
      <c r="Q48" s="5">
        <v>94.204379562043798</v>
      </c>
      <c r="R48" s="5">
        <v>98.102362204724415</v>
      </c>
      <c r="S48" s="5">
        <v>104.0202561983471</v>
      </c>
      <c r="T48" s="5">
        <v>104.10285</v>
      </c>
      <c r="U48" s="5">
        <v>114.80266964285714</v>
      </c>
      <c r="V48" s="5">
        <v>123.46722857142856</v>
      </c>
      <c r="W48" s="5">
        <v>132.21081632653062</v>
      </c>
      <c r="X48" s="5">
        <v>137.16195833333333</v>
      </c>
      <c r="Y48" s="5">
        <v>134.93439361702127</v>
      </c>
      <c r="Z48" s="5">
        <v>142.75722826086957</v>
      </c>
      <c r="AA48" s="5">
        <v>149.07118604651163</v>
      </c>
      <c r="AB48" s="5">
        <v>146.4951111111111</v>
      </c>
      <c r="AC48" s="5">
        <v>161.34920833333334</v>
      </c>
      <c r="AD48" s="5">
        <v>167.46981690140845</v>
      </c>
      <c r="AE48" s="5">
        <v>161.59684722222221</v>
      </c>
      <c r="AF48" s="5">
        <v>159.54617391304348</v>
      </c>
      <c r="AG48" s="5">
        <v>175.19499999999999</v>
      </c>
      <c r="AH48" s="5"/>
      <c r="AI48" s="5"/>
      <c r="AK48" t="s">
        <v>29</v>
      </c>
      <c r="AL48" s="5">
        <v>60.59375</v>
      </c>
      <c r="AM48" s="5">
        <v>63.1</v>
      </c>
      <c r="AN48" s="5">
        <v>63.271966666666671</v>
      </c>
      <c r="AO48" s="5">
        <v>63.013400000000004</v>
      </c>
      <c r="AP48" s="5">
        <v>66.454344827586198</v>
      </c>
      <c r="AQ48" s="5">
        <v>65.236482758620681</v>
      </c>
      <c r="AR48" s="5">
        <v>67.267892857142854</v>
      </c>
      <c r="AS48" s="5">
        <v>70.978964285714284</v>
      </c>
      <c r="AT48" s="5">
        <v>74.012321428571425</v>
      </c>
      <c r="AU48" s="5">
        <v>78.230769230769226</v>
      </c>
      <c r="AV48" s="5">
        <v>77.074074074074076</v>
      </c>
      <c r="AW48" s="5">
        <v>87.041666666666671</v>
      </c>
      <c r="AX48" s="5">
        <v>102.80952380952381</v>
      </c>
      <c r="AY48" s="5">
        <v>102.52380952380952</v>
      </c>
      <c r="AZ48" s="5">
        <v>114.11111111111111</v>
      </c>
      <c r="BA48" s="5">
        <v>114.31433333333332</v>
      </c>
      <c r="BB48" s="5">
        <v>107.44005263157895</v>
      </c>
      <c r="BC48" s="5">
        <v>126.76541176470589</v>
      </c>
      <c r="BD48" s="5">
        <v>135.25700000000001</v>
      </c>
      <c r="BE48" s="5">
        <v>137.51426666666666</v>
      </c>
      <c r="BF48" s="5">
        <v>143.39673333333334</v>
      </c>
      <c r="BG48" s="5">
        <v>148.36906666666667</v>
      </c>
      <c r="BH48" s="5">
        <v>153.63866666666667</v>
      </c>
      <c r="BI48" s="5">
        <v>157.83621428571428</v>
      </c>
      <c r="BJ48" s="5">
        <v>191.44269230769231</v>
      </c>
      <c r="BK48" s="5">
        <v>205.19530769230772</v>
      </c>
      <c r="BL48" s="5">
        <v>235.79391666666666</v>
      </c>
      <c r="BM48" s="5">
        <v>227.90958333333333</v>
      </c>
      <c r="BN48" s="5">
        <v>252.91436363636365</v>
      </c>
      <c r="BO48" s="5">
        <v>284.21481818181815</v>
      </c>
    </row>
    <row r="49" spans="2:67" x14ac:dyDescent="0.2">
      <c r="C49" t="s">
        <v>11</v>
      </c>
      <c r="D49" s="5">
        <v>76.675496688741717</v>
      </c>
      <c r="E49" s="5">
        <v>77.168918918918919</v>
      </c>
      <c r="F49" s="5">
        <v>78.438068965517246</v>
      </c>
      <c r="G49" s="5">
        <v>79.238</v>
      </c>
      <c r="H49" s="5">
        <v>78.959895833333334</v>
      </c>
      <c r="I49" s="5">
        <v>82.780249999999995</v>
      </c>
      <c r="J49" s="5">
        <v>82.725097014925382</v>
      </c>
      <c r="K49" s="5">
        <v>89.353333333333339</v>
      </c>
      <c r="L49" s="5">
        <v>95.153516666666675</v>
      </c>
      <c r="M49" s="5">
        <v>97.327586206896555</v>
      </c>
      <c r="N49" s="5">
        <v>105.0925925925926</v>
      </c>
      <c r="O49" s="5">
        <v>106.27184466019418</v>
      </c>
      <c r="P49" s="5">
        <v>110.32673267326733</v>
      </c>
      <c r="Q49" s="5">
        <v>109.10204081632654</v>
      </c>
      <c r="R49" s="5">
        <v>115.02272727272727</v>
      </c>
      <c r="S49" s="5">
        <v>124.60692592592592</v>
      </c>
      <c r="T49" s="5">
        <v>118.976225</v>
      </c>
      <c r="U49" s="5">
        <v>140.87933823529411</v>
      </c>
      <c r="V49" s="5">
        <v>140.44455714285715</v>
      </c>
      <c r="W49" s="5">
        <v>151.39420634920634</v>
      </c>
      <c r="X49" s="5">
        <v>156.84851724137931</v>
      </c>
      <c r="Y49" s="5">
        <v>163.03407272727273</v>
      </c>
      <c r="Z49" s="5">
        <v>164.6574</v>
      </c>
      <c r="AA49" s="5">
        <v>181.86748076923078</v>
      </c>
      <c r="AB49" s="5">
        <v>173.38175000000001</v>
      </c>
      <c r="AC49" s="5">
        <v>178.67631249999999</v>
      </c>
      <c r="AD49" s="5">
        <v>193.34856818181817</v>
      </c>
      <c r="AE49" s="5">
        <v>186.45883720930232</v>
      </c>
      <c r="AF49" s="5">
        <v>179.92248780487805</v>
      </c>
      <c r="AG49" s="5">
        <v>176.99685365853659</v>
      </c>
      <c r="AH49" s="5"/>
      <c r="AI49" s="5"/>
      <c r="AK49" t="s">
        <v>41</v>
      </c>
      <c r="AL49" s="5">
        <v>75.927927927927925</v>
      </c>
      <c r="AM49" s="5">
        <v>75.631818181818176</v>
      </c>
      <c r="AN49" s="5">
        <v>78.315908675799093</v>
      </c>
      <c r="AO49" s="5">
        <v>78.307458333333329</v>
      </c>
      <c r="AP49" s="5">
        <v>79.223846889952156</v>
      </c>
      <c r="AQ49" s="5">
        <v>76.155753768844221</v>
      </c>
      <c r="AR49" s="5">
        <v>81.474288135593227</v>
      </c>
      <c r="AS49" s="5">
        <v>88.980202453987729</v>
      </c>
      <c r="AT49" s="5">
        <v>98.940335616438361</v>
      </c>
      <c r="AU49" s="5">
        <v>105.06716417910448</v>
      </c>
      <c r="AV49" s="5">
        <v>107.06870229007633</v>
      </c>
      <c r="AW49" s="5">
        <v>115.36974789915966</v>
      </c>
      <c r="AX49" s="5">
        <v>131.57798165137615</v>
      </c>
      <c r="AY49" s="5">
        <v>140.39795918367346</v>
      </c>
      <c r="AZ49" s="5">
        <v>137</v>
      </c>
      <c r="BA49" s="5">
        <v>150.52387804878049</v>
      </c>
      <c r="BB49" s="5">
        <v>156.01785897435897</v>
      </c>
      <c r="BC49" s="5">
        <v>176.25729333333334</v>
      </c>
      <c r="BD49" s="5">
        <v>178.39882857142857</v>
      </c>
      <c r="BE49" s="5">
        <v>178.41824285714287</v>
      </c>
      <c r="BF49" s="5">
        <v>200.06089230769231</v>
      </c>
      <c r="BG49" s="5">
        <v>200.51863076923075</v>
      </c>
      <c r="BH49" s="5">
        <v>202.08896874999999</v>
      </c>
      <c r="BI49" s="5">
        <v>217.72336065573771</v>
      </c>
      <c r="BJ49" s="5">
        <v>216.48666666666668</v>
      </c>
      <c r="BK49" s="5">
        <v>243.2018888888889</v>
      </c>
      <c r="BL49" s="5">
        <v>249.23557407407407</v>
      </c>
      <c r="BM49" s="5">
        <v>236.66020754716982</v>
      </c>
      <c r="BN49" s="5">
        <v>252.23681250000001</v>
      </c>
      <c r="BO49" s="5">
        <v>289.02595555555553</v>
      </c>
    </row>
    <row r="50" spans="2:67" x14ac:dyDescent="0.2">
      <c r="C50" t="s">
        <v>13</v>
      </c>
      <c r="D50" s="5">
        <v>72.807017543859644</v>
      </c>
      <c r="E50" s="5">
        <v>70.884955752212392</v>
      </c>
      <c r="F50" s="5">
        <v>70.147210526315789</v>
      </c>
      <c r="G50" s="5">
        <v>72.222486486486488</v>
      </c>
      <c r="H50" s="5">
        <v>74.156706422018345</v>
      </c>
      <c r="I50" s="5">
        <v>76.077266666666674</v>
      </c>
      <c r="J50" s="5">
        <v>78.245225490196077</v>
      </c>
      <c r="K50" s="5">
        <v>83.50928571428571</v>
      </c>
      <c r="L50" s="5">
        <v>85.817447916666666</v>
      </c>
      <c r="M50" s="5">
        <v>87.484210526315792</v>
      </c>
      <c r="N50" s="5">
        <v>89.586956521739125</v>
      </c>
      <c r="O50" s="5">
        <v>99.329268292682926</v>
      </c>
      <c r="P50" s="5">
        <v>104.84810126582279</v>
      </c>
      <c r="Q50" s="5">
        <v>111.79166666666667</v>
      </c>
      <c r="R50" s="5">
        <v>115.04477611940298</v>
      </c>
      <c r="S50" s="5">
        <v>123.30689230769231</v>
      </c>
      <c r="T50" s="5">
        <v>119.59971212121212</v>
      </c>
      <c r="U50" s="5">
        <v>134.63218965517243</v>
      </c>
      <c r="V50" s="5">
        <v>132.23223333333334</v>
      </c>
      <c r="W50" s="5">
        <v>143.3967090909091</v>
      </c>
      <c r="X50" s="5">
        <v>153.30601886792454</v>
      </c>
      <c r="Y50" s="5">
        <v>152.99284615384616</v>
      </c>
      <c r="Z50" s="5">
        <v>157.48955102040816</v>
      </c>
      <c r="AA50" s="5">
        <v>164.72153333333333</v>
      </c>
      <c r="AB50" s="5">
        <v>164.75613636363639</v>
      </c>
      <c r="AC50" s="5">
        <v>172.63740476190475</v>
      </c>
      <c r="AD50" s="5">
        <v>176.72631707317075</v>
      </c>
      <c r="AE50" s="5">
        <v>177.58976923076924</v>
      </c>
      <c r="AF50" s="5">
        <v>176.41626315789475</v>
      </c>
      <c r="AG50" s="5">
        <v>178.6183076923077</v>
      </c>
      <c r="AH50" s="5"/>
      <c r="AI50" s="5"/>
      <c r="AK50" t="s">
        <v>6</v>
      </c>
      <c r="AL50" s="5">
        <v>82.108870967741936</v>
      </c>
      <c r="AM50" s="5">
        <v>82.12955465587045</v>
      </c>
      <c r="AN50" s="5">
        <v>82.139004048583004</v>
      </c>
      <c r="AO50" s="5">
        <v>84.001903361344546</v>
      </c>
      <c r="AP50" s="5">
        <v>88.354892857142858</v>
      </c>
      <c r="AQ50" s="5">
        <v>85.03888073394495</v>
      </c>
      <c r="AR50" s="5">
        <v>90.163072538860092</v>
      </c>
      <c r="AS50" s="5">
        <v>96.456939226519324</v>
      </c>
      <c r="AT50" s="5">
        <v>103.64542045454546</v>
      </c>
      <c r="AU50" s="5">
        <v>107.46987951807229</v>
      </c>
      <c r="AV50" s="5">
        <v>111</v>
      </c>
      <c r="AW50" s="5">
        <v>118.02758620689656</v>
      </c>
      <c r="AX50" s="5">
        <v>135.07936507936509</v>
      </c>
      <c r="AY50" s="5">
        <v>143.29565217391306</v>
      </c>
      <c r="AZ50" s="5">
        <v>154.78</v>
      </c>
      <c r="BA50" s="5">
        <v>164.83407692307694</v>
      </c>
      <c r="BB50" s="5">
        <v>172.70035802469135</v>
      </c>
      <c r="BC50" s="5">
        <v>177.72820987654322</v>
      </c>
      <c r="BD50" s="5">
        <v>197.13894520547944</v>
      </c>
      <c r="BE50" s="5">
        <v>203.51652857142855</v>
      </c>
      <c r="BF50" s="5">
        <v>213.2272205882353</v>
      </c>
      <c r="BG50" s="5">
        <v>217.98725757575758</v>
      </c>
      <c r="BH50" s="5">
        <v>208.88842424242424</v>
      </c>
      <c r="BI50" s="5">
        <v>242.3749107142857</v>
      </c>
      <c r="BJ50" s="5">
        <v>251.7270754716981</v>
      </c>
      <c r="BK50" s="5">
        <v>279.06092000000001</v>
      </c>
      <c r="BL50" s="5">
        <v>290.63763829787234</v>
      </c>
      <c r="BM50" s="5">
        <v>294.7224523809524</v>
      </c>
      <c r="BN50" s="5">
        <v>313.8237894736842</v>
      </c>
      <c r="BO50" s="5">
        <v>344.0827142857143</v>
      </c>
    </row>
    <row r="51" spans="2:67" x14ac:dyDescent="0.2">
      <c r="C51" t="s">
        <v>15</v>
      </c>
      <c r="D51" s="5">
        <v>66.38</v>
      </c>
      <c r="E51" s="5">
        <v>66.848484848484844</v>
      </c>
      <c r="F51" s="5">
        <v>65.198900000000009</v>
      </c>
      <c r="G51" s="5">
        <v>66.064762886597933</v>
      </c>
      <c r="H51" s="5">
        <v>66.649255319148935</v>
      </c>
      <c r="I51" s="5">
        <v>66.913483146067421</v>
      </c>
      <c r="J51" s="5">
        <v>68.953567901234564</v>
      </c>
      <c r="K51" s="5">
        <v>71.453666666666678</v>
      </c>
      <c r="L51" s="5">
        <v>78.104273972602741</v>
      </c>
      <c r="M51" s="5">
        <v>82.115942028985501</v>
      </c>
      <c r="N51" s="5">
        <v>85.791044776119406</v>
      </c>
      <c r="O51" s="5">
        <v>89.703125</v>
      </c>
      <c r="P51" s="5">
        <v>93.442622950819668</v>
      </c>
      <c r="Q51" s="5">
        <v>101.92592592592592</v>
      </c>
      <c r="R51" s="5">
        <v>110.36734693877551</v>
      </c>
      <c r="S51" s="5">
        <v>120.31093617021276</v>
      </c>
      <c r="T51" s="5">
        <v>127.94423255813953</v>
      </c>
      <c r="U51" s="5">
        <v>133.35895238095239</v>
      </c>
      <c r="V51" s="5">
        <v>130.452675</v>
      </c>
      <c r="W51" s="5">
        <v>141.55667567567568</v>
      </c>
      <c r="X51" s="5">
        <v>147.19018421052633</v>
      </c>
      <c r="Y51" s="5">
        <v>145.44523076923076</v>
      </c>
      <c r="Z51" s="5">
        <v>149.51963157894738</v>
      </c>
      <c r="AA51" s="5">
        <v>159.43807894736841</v>
      </c>
      <c r="AB51" s="5">
        <v>186.64639393939393</v>
      </c>
      <c r="AC51" s="5">
        <v>186.98664705882354</v>
      </c>
      <c r="AD51" s="5">
        <v>200.43284374999999</v>
      </c>
      <c r="AE51" s="5">
        <v>201.37060000000002</v>
      </c>
      <c r="AF51" s="5">
        <v>204.73910714285714</v>
      </c>
      <c r="AG51" s="5">
        <v>248.83675000000002</v>
      </c>
      <c r="AH51" s="5"/>
      <c r="AI51" s="5"/>
      <c r="AK51" t="s">
        <v>7</v>
      </c>
      <c r="AL51" s="5">
        <v>63.147321428571431</v>
      </c>
      <c r="AM51" s="5">
        <v>62.077272727272728</v>
      </c>
      <c r="AN51" s="5">
        <v>61.2703623853211</v>
      </c>
      <c r="AO51" s="5">
        <v>64.607995098039225</v>
      </c>
      <c r="AP51" s="5">
        <v>68.752666666666656</v>
      </c>
      <c r="AQ51" s="5">
        <v>66.828122994652404</v>
      </c>
      <c r="AR51" s="5">
        <v>72.686262195121941</v>
      </c>
      <c r="AS51" s="5">
        <v>77.364935897435899</v>
      </c>
      <c r="AT51" s="5">
        <v>81.695554054054043</v>
      </c>
      <c r="AU51" s="5">
        <v>89.647058823529406</v>
      </c>
      <c r="AV51" s="5">
        <v>98.086614173228341</v>
      </c>
      <c r="AW51" s="5">
        <v>107.28813559322033</v>
      </c>
      <c r="AX51" s="5">
        <v>120.76991150442478</v>
      </c>
      <c r="AY51" s="5">
        <v>129.4368932038835</v>
      </c>
      <c r="AZ51" s="5">
        <v>145.04301075268816</v>
      </c>
      <c r="BA51" s="5">
        <v>174.44356962025316</v>
      </c>
      <c r="BB51" s="5">
        <v>174.05494871794872</v>
      </c>
      <c r="BC51" s="5">
        <v>187.48517105263159</v>
      </c>
      <c r="BD51" s="5">
        <v>198.26680555555558</v>
      </c>
      <c r="BE51" s="5">
        <v>205.46818840579709</v>
      </c>
      <c r="BF51" s="5">
        <v>212.06715942028987</v>
      </c>
      <c r="BG51" s="5">
        <v>218.80419696969696</v>
      </c>
      <c r="BH51" s="5">
        <v>227.32034920634922</v>
      </c>
      <c r="BI51" s="5">
        <v>237.39803225806452</v>
      </c>
      <c r="BJ51" s="5">
        <v>253.04784210526313</v>
      </c>
      <c r="BK51" s="5">
        <v>284.59398039215688</v>
      </c>
      <c r="BL51" s="5">
        <v>306.37589795918365</v>
      </c>
      <c r="BM51" s="5">
        <v>297.61255319148938</v>
      </c>
      <c r="BN51" s="5">
        <v>305.40981818181814</v>
      </c>
      <c r="BO51" s="5">
        <v>321.66265853658535</v>
      </c>
    </row>
    <row r="52" spans="2:67" x14ac:dyDescent="0.2">
      <c r="B52" t="s">
        <v>102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K52" t="s">
        <v>95</v>
      </c>
      <c r="AL52" s="5">
        <v>69.363016931604975</v>
      </c>
      <c r="AM52" s="5">
        <v>68.759157196986621</v>
      </c>
      <c r="AN52" s="5">
        <v>69.8898920232308</v>
      </c>
      <c r="AO52" s="5">
        <v>71.637679484380783</v>
      </c>
      <c r="AP52" s="5">
        <v>73.328339603658208</v>
      </c>
      <c r="AQ52" s="5">
        <v>72.393573530194317</v>
      </c>
      <c r="AR52" s="5">
        <v>77.038392675688229</v>
      </c>
      <c r="AS52" s="5">
        <v>82.292465747926286</v>
      </c>
      <c r="AT52" s="5">
        <v>88.116703335974165</v>
      </c>
      <c r="AU52" s="5">
        <v>91.736424535270274</v>
      </c>
      <c r="AV52" s="5">
        <v>95.27530478968049</v>
      </c>
      <c r="AW52" s="5">
        <v>102.08218246163011</v>
      </c>
      <c r="AX52" s="5">
        <v>113.61912664598755</v>
      </c>
      <c r="AY52" s="5">
        <v>119.97060606674478</v>
      </c>
      <c r="AZ52" s="5">
        <v>129.57850660621128</v>
      </c>
      <c r="BA52" s="5">
        <v>140.89259525069141</v>
      </c>
      <c r="BB52" s="5">
        <v>140.14587050219177</v>
      </c>
      <c r="BC52" s="5">
        <v>153.80031983065518</v>
      </c>
      <c r="BD52" s="5">
        <v>159.7198242490359</v>
      </c>
      <c r="BE52" s="5">
        <v>166.10808328376535</v>
      </c>
      <c r="BF52" s="5">
        <v>182.23403749682885</v>
      </c>
      <c r="BG52" s="5">
        <v>188.30214360514981</v>
      </c>
      <c r="BH52" s="5">
        <v>191.21856779587628</v>
      </c>
      <c r="BI52" s="5">
        <v>201.38911530868796</v>
      </c>
      <c r="BJ52" s="5">
        <v>206.43192706204584</v>
      </c>
      <c r="BK52" s="5">
        <v>219.04283984272234</v>
      </c>
      <c r="BL52" s="5">
        <v>233.68669417309283</v>
      </c>
      <c r="BM52" s="5">
        <v>226.24343432909771</v>
      </c>
      <c r="BN52" s="5">
        <v>228.76520410785145</v>
      </c>
      <c r="BO52" s="5">
        <v>248.83125528919783</v>
      </c>
    </row>
    <row r="53" spans="2:67" x14ac:dyDescent="0.2">
      <c r="C53" t="s">
        <v>37</v>
      </c>
      <c r="D53" s="5">
        <v>58.696969696969695</v>
      </c>
      <c r="E53" s="5">
        <v>60.53125</v>
      </c>
      <c r="F53" s="5">
        <v>60.383499999999998</v>
      </c>
      <c r="G53" s="5">
        <v>60.516624999999998</v>
      </c>
      <c r="H53" s="5">
        <v>62.030068965517245</v>
      </c>
      <c r="I53" s="5">
        <v>59.610428571428578</v>
      </c>
      <c r="J53" s="5">
        <v>64.992919999999998</v>
      </c>
      <c r="K53" s="5">
        <v>69.02739130434783</v>
      </c>
      <c r="L53" s="5">
        <v>82.333210526315781</v>
      </c>
      <c r="M53" s="5">
        <v>88.666666666666671</v>
      </c>
      <c r="N53" s="5">
        <v>90.941176470588232</v>
      </c>
      <c r="O53" s="5">
        <v>95.588235294117652</v>
      </c>
      <c r="P53" s="5">
        <v>105.53333333333333</v>
      </c>
      <c r="Q53" s="5">
        <v>144</v>
      </c>
      <c r="R53" s="5">
        <v>145.80000000000001</v>
      </c>
      <c r="S53" s="5">
        <v>157.85566666666668</v>
      </c>
      <c r="T53" s="5">
        <v>162.07488888888889</v>
      </c>
      <c r="U53" s="5">
        <v>163.68533333333332</v>
      </c>
      <c r="V53" s="5">
        <v>151.88133333333334</v>
      </c>
      <c r="W53" s="5">
        <v>153.99711111111111</v>
      </c>
      <c r="X53" s="5">
        <v>151.7056</v>
      </c>
      <c r="Y53" s="5">
        <v>159.5436</v>
      </c>
      <c r="Z53" s="5">
        <v>163.8783</v>
      </c>
      <c r="AA53" s="5">
        <v>173.94412500000001</v>
      </c>
      <c r="AB53" s="5">
        <v>157.2105</v>
      </c>
      <c r="AC53" s="5">
        <v>176.42357142857142</v>
      </c>
      <c r="AD53" s="5">
        <v>178.94685714285714</v>
      </c>
      <c r="AE53" s="5">
        <v>189.70099999999999</v>
      </c>
      <c r="AF53" s="5">
        <v>232.52260000000001</v>
      </c>
      <c r="AG53" s="5">
        <v>178.56949999999998</v>
      </c>
      <c r="AH53" s="5"/>
      <c r="AI53" s="5"/>
    </row>
    <row r="54" spans="2:67" x14ac:dyDescent="0.2">
      <c r="C54" t="s">
        <v>25</v>
      </c>
      <c r="D54" s="5">
        <v>73.857142857142861</v>
      </c>
      <c r="E54" s="5">
        <v>72.857142857142861</v>
      </c>
      <c r="F54" s="5">
        <v>70.402107142857147</v>
      </c>
      <c r="G54" s="5">
        <v>75.634500000000003</v>
      </c>
      <c r="H54" s="5">
        <v>74.317039999999992</v>
      </c>
      <c r="I54" s="5">
        <v>76.351476190476191</v>
      </c>
      <c r="J54" s="5">
        <v>79.518450000000001</v>
      </c>
      <c r="K54" s="5">
        <v>88.376368421052632</v>
      </c>
      <c r="L54" s="5">
        <v>95.234470588235297</v>
      </c>
      <c r="M54" s="5">
        <v>99.647058823529406</v>
      </c>
      <c r="N54" s="5">
        <v>101</v>
      </c>
      <c r="O54" s="5">
        <v>101.70588235294117</v>
      </c>
      <c r="P54" s="5">
        <v>111.64705882352941</v>
      </c>
      <c r="Q54" s="5">
        <v>102.05882352941177</v>
      </c>
      <c r="R54" s="5">
        <v>105.13333333333334</v>
      </c>
      <c r="S54" s="5">
        <v>132.84125</v>
      </c>
      <c r="T54" s="5">
        <v>121.22576923076923</v>
      </c>
      <c r="U54" s="5">
        <v>147.04850000000002</v>
      </c>
      <c r="V54" s="5">
        <v>148.03266666666667</v>
      </c>
      <c r="W54" s="5">
        <v>146.29633333333334</v>
      </c>
      <c r="X54" s="5">
        <v>170.488</v>
      </c>
      <c r="Y54" s="5">
        <v>174.94172727272726</v>
      </c>
      <c r="Z54" s="5">
        <v>184.56945454545453</v>
      </c>
      <c r="AA54" s="5">
        <v>187.79927272727272</v>
      </c>
      <c r="AB54" s="5">
        <v>185.58733333333331</v>
      </c>
      <c r="AC54" s="5">
        <v>215.68245454545456</v>
      </c>
      <c r="AD54" s="5">
        <v>225.03918181818182</v>
      </c>
      <c r="AE54" s="5">
        <v>213.03481818181817</v>
      </c>
      <c r="AF54" s="5">
        <v>221.04890909090909</v>
      </c>
      <c r="AG54" s="5">
        <v>247.3313</v>
      </c>
      <c r="AH54" s="5"/>
      <c r="AI54" s="5"/>
    </row>
    <row r="55" spans="2:67" x14ac:dyDescent="0.2">
      <c r="C55" t="s">
        <v>33</v>
      </c>
      <c r="D55" s="5">
        <v>61.7</v>
      </c>
      <c r="E55" s="5">
        <v>59.476190476190474</v>
      </c>
      <c r="F55" s="5">
        <v>60.827333333333335</v>
      </c>
      <c r="G55" s="5">
        <v>64.860150000000004</v>
      </c>
      <c r="H55" s="5">
        <v>59.964599999999997</v>
      </c>
      <c r="I55" s="5">
        <v>57.480736842105266</v>
      </c>
      <c r="J55" s="5">
        <v>72.108466666666658</v>
      </c>
      <c r="K55" s="5">
        <v>73.40506666666667</v>
      </c>
      <c r="L55" s="5">
        <v>73.255600000000001</v>
      </c>
      <c r="M55" s="5">
        <v>79.142857142857139</v>
      </c>
      <c r="N55" s="5">
        <v>71.333333333333329</v>
      </c>
      <c r="O55" s="5">
        <v>91.1</v>
      </c>
      <c r="P55" s="5">
        <v>127.85714285714286</v>
      </c>
      <c r="Q55" s="5">
        <v>148</v>
      </c>
      <c r="R55" s="5">
        <v>224.33333333333334</v>
      </c>
      <c r="S55" s="5">
        <v>224.34166666666667</v>
      </c>
      <c r="T55" s="5">
        <v>206.928</v>
      </c>
      <c r="U55" s="5">
        <v>222.44133333333332</v>
      </c>
      <c r="V55" s="5">
        <v>207.70333333333335</v>
      </c>
      <c r="W55" s="5">
        <v>190.10266666666666</v>
      </c>
      <c r="X55" s="5">
        <v>309.55450000000002</v>
      </c>
      <c r="Y55" s="5">
        <v>302.73099999999999</v>
      </c>
      <c r="Z55" s="5">
        <v>326.9615</v>
      </c>
      <c r="AA55" s="5">
        <v>328.24650000000003</v>
      </c>
      <c r="AB55" s="5">
        <v>294.36799999999999</v>
      </c>
      <c r="AC55" s="5">
        <v>265.09750000000003</v>
      </c>
      <c r="AD55" s="5">
        <v>281.24299999999999</v>
      </c>
      <c r="AE55" s="5">
        <v>274.86200000000002</v>
      </c>
      <c r="AF55" s="5">
        <v>288.14100000000002</v>
      </c>
      <c r="AG55" s="5">
        <v>332.89400000000001</v>
      </c>
      <c r="AH55" s="5"/>
      <c r="AI55" s="5"/>
    </row>
    <row r="56" spans="2:67" x14ac:dyDescent="0.2">
      <c r="C56" t="s">
        <v>27</v>
      </c>
      <c r="D56" s="5">
        <v>68.277777777777771</v>
      </c>
      <c r="E56" s="5">
        <v>66.231481481481481</v>
      </c>
      <c r="F56" s="5">
        <v>67.48093396226416</v>
      </c>
      <c r="G56" s="5">
        <v>68.882019230769231</v>
      </c>
      <c r="H56" s="5">
        <v>69.908088235294116</v>
      </c>
      <c r="I56" s="5">
        <v>73.521479166666666</v>
      </c>
      <c r="J56" s="5">
        <v>73.576936170212761</v>
      </c>
      <c r="K56" s="5">
        <v>77.116337078651682</v>
      </c>
      <c r="L56" s="5">
        <v>83.236964705882357</v>
      </c>
      <c r="M56" s="5">
        <v>84.92771084337349</v>
      </c>
      <c r="N56" s="5">
        <v>92.8</v>
      </c>
      <c r="O56" s="5">
        <v>107.77611940298507</v>
      </c>
      <c r="P56" s="5">
        <v>118.86153846153846</v>
      </c>
      <c r="Q56" s="5">
        <v>124.50819672131148</v>
      </c>
      <c r="R56" s="5">
        <v>133.78181818181818</v>
      </c>
      <c r="S56" s="5">
        <v>150.19322</v>
      </c>
      <c r="T56" s="5">
        <v>150.35483673469386</v>
      </c>
      <c r="U56" s="5">
        <v>159.46975510204081</v>
      </c>
      <c r="V56" s="5">
        <v>167.03224444444444</v>
      </c>
      <c r="W56" s="5">
        <v>176.56316279069767</v>
      </c>
      <c r="X56" s="5">
        <v>180.66930232558138</v>
      </c>
      <c r="Y56" s="5">
        <v>201.45627500000001</v>
      </c>
      <c r="Z56" s="5">
        <v>210.21033333333332</v>
      </c>
      <c r="AA56" s="5">
        <v>219.052975</v>
      </c>
      <c r="AB56" s="5">
        <v>262.03664705882352</v>
      </c>
      <c r="AC56" s="5">
        <v>269.29364705882352</v>
      </c>
      <c r="AD56" s="5">
        <v>280.52587878787875</v>
      </c>
      <c r="AE56" s="5">
        <v>277.47037499999999</v>
      </c>
      <c r="AF56" s="5">
        <v>269.58206250000001</v>
      </c>
      <c r="AG56" s="5">
        <v>293.31209677419355</v>
      </c>
      <c r="AH56" s="5"/>
      <c r="AI56" s="5"/>
    </row>
    <row r="57" spans="2:67" x14ac:dyDescent="0.2">
      <c r="C57" t="s">
        <v>35</v>
      </c>
      <c r="D57" s="5">
        <v>62.954081632653065</v>
      </c>
      <c r="E57" s="5">
        <v>61.774358974358975</v>
      </c>
      <c r="F57" s="5">
        <v>63.767455958549228</v>
      </c>
      <c r="G57" s="5">
        <v>63.528168421052634</v>
      </c>
      <c r="H57" s="5">
        <v>64.985863387978142</v>
      </c>
      <c r="I57" s="5">
        <v>61.833710227272725</v>
      </c>
      <c r="J57" s="5">
        <v>66.396424836601312</v>
      </c>
      <c r="K57" s="5">
        <v>70.544956834532371</v>
      </c>
      <c r="L57" s="5">
        <v>73.987238095238098</v>
      </c>
      <c r="M57" s="5">
        <v>78.233333333333334</v>
      </c>
      <c r="N57" s="5">
        <v>79.258928571428569</v>
      </c>
      <c r="O57" s="5">
        <v>80.732673267326732</v>
      </c>
      <c r="P57" s="5">
        <v>100.3012048192771</v>
      </c>
      <c r="Q57" s="5">
        <v>107.59210526315789</v>
      </c>
      <c r="R57" s="5">
        <v>109.56756756756756</v>
      </c>
      <c r="S57" s="5">
        <v>114.32133333333334</v>
      </c>
      <c r="T57" s="5">
        <v>111.98876388888888</v>
      </c>
      <c r="U57" s="5">
        <v>115.79875</v>
      </c>
      <c r="V57" s="5">
        <v>107.297115942029</v>
      </c>
      <c r="W57" s="5">
        <v>121.76599999999999</v>
      </c>
      <c r="X57" s="5">
        <v>134.56678431372549</v>
      </c>
      <c r="Y57" s="5">
        <v>139.57972916666668</v>
      </c>
      <c r="Z57" s="5">
        <v>134.48052173913044</v>
      </c>
      <c r="AA57" s="5">
        <v>141.26448837209301</v>
      </c>
      <c r="AB57" s="5">
        <v>152.37820512820514</v>
      </c>
      <c r="AC57" s="5">
        <v>164.35405555555556</v>
      </c>
      <c r="AD57" s="5">
        <v>172.35711428571429</v>
      </c>
      <c r="AE57" s="5">
        <v>162.42321212121215</v>
      </c>
      <c r="AF57" s="5">
        <v>171.70555172413793</v>
      </c>
      <c r="AG57" s="5">
        <v>188.55721428571428</v>
      </c>
      <c r="AH57" s="5"/>
      <c r="AI57" s="5"/>
    </row>
    <row r="58" spans="2:67" x14ac:dyDescent="0.2">
      <c r="C58" t="s">
        <v>29</v>
      </c>
      <c r="D58" s="5">
        <v>60.59375</v>
      </c>
      <c r="E58" s="5">
        <v>63.1</v>
      </c>
      <c r="F58" s="5">
        <v>63.271966666666671</v>
      </c>
      <c r="G58" s="5">
        <v>63.013400000000004</v>
      </c>
      <c r="H58" s="5">
        <v>66.454344827586198</v>
      </c>
      <c r="I58" s="5">
        <v>65.236482758620681</v>
      </c>
      <c r="J58" s="5">
        <v>67.267892857142854</v>
      </c>
      <c r="K58" s="5">
        <v>70.978964285714284</v>
      </c>
      <c r="L58" s="5">
        <v>74.012321428571425</v>
      </c>
      <c r="M58" s="5">
        <v>78.230769230769226</v>
      </c>
      <c r="N58" s="5">
        <v>77.074074074074076</v>
      </c>
      <c r="O58" s="5">
        <v>87.041666666666671</v>
      </c>
      <c r="P58" s="5">
        <v>102.80952380952381</v>
      </c>
      <c r="Q58" s="5">
        <v>102.52380952380952</v>
      </c>
      <c r="R58" s="5">
        <v>114.11111111111111</v>
      </c>
      <c r="S58" s="5">
        <v>114.31433333333332</v>
      </c>
      <c r="T58" s="5">
        <v>107.44005263157895</v>
      </c>
      <c r="U58" s="5">
        <v>126.76541176470589</v>
      </c>
      <c r="V58" s="5">
        <v>135.25700000000001</v>
      </c>
      <c r="W58" s="5">
        <v>137.51426666666666</v>
      </c>
      <c r="X58" s="5">
        <v>143.39673333333334</v>
      </c>
      <c r="Y58" s="5">
        <v>148.36906666666667</v>
      </c>
      <c r="Z58" s="5">
        <v>153.63866666666667</v>
      </c>
      <c r="AA58" s="5">
        <v>157.83621428571428</v>
      </c>
      <c r="AB58" s="5">
        <v>191.44269230769231</v>
      </c>
      <c r="AC58" s="5">
        <v>205.19530769230772</v>
      </c>
      <c r="AD58" s="5">
        <v>235.79391666666666</v>
      </c>
      <c r="AE58" s="5">
        <v>227.90958333333333</v>
      </c>
      <c r="AF58" s="5">
        <v>252.91436363636365</v>
      </c>
      <c r="AG58" s="5">
        <v>284.21481818181815</v>
      </c>
      <c r="AH58" s="5"/>
      <c r="AI58" s="5"/>
    </row>
    <row r="59" spans="2:67" x14ac:dyDescent="0.2">
      <c r="B59" t="s">
        <v>95</v>
      </c>
      <c r="D59" s="5">
        <v>69.363016931604975</v>
      </c>
      <c r="E59" s="5">
        <v>68.759157196986621</v>
      </c>
      <c r="F59" s="5">
        <v>69.8898920232308</v>
      </c>
      <c r="G59" s="5">
        <v>71.637679484380783</v>
      </c>
      <c r="H59" s="5">
        <v>73.328339603658208</v>
      </c>
      <c r="I59" s="5">
        <v>72.393573530194317</v>
      </c>
      <c r="J59" s="5">
        <v>77.038392675688229</v>
      </c>
      <c r="K59" s="5">
        <v>82.292465747926286</v>
      </c>
      <c r="L59" s="5">
        <v>88.116703335974165</v>
      </c>
      <c r="M59" s="5">
        <v>91.736424535270274</v>
      </c>
      <c r="N59" s="5">
        <v>95.27530478968049</v>
      </c>
      <c r="O59" s="5">
        <v>102.08218246163011</v>
      </c>
      <c r="P59" s="5">
        <v>113.61912664598755</v>
      </c>
      <c r="Q59" s="5">
        <v>119.97060606674478</v>
      </c>
      <c r="R59" s="5">
        <v>129.57850660621128</v>
      </c>
      <c r="S59" s="5">
        <v>140.89259525069141</v>
      </c>
      <c r="T59" s="5">
        <v>140.14587050219177</v>
      </c>
      <c r="U59" s="5">
        <v>153.80031983065518</v>
      </c>
      <c r="V59" s="5">
        <v>159.7198242490359</v>
      </c>
      <c r="W59" s="5">
        <v>166.10808328376535</v>
      </c>
      <c r="X59" s="5">
        <v>182.23403749682885</v>
      </c>
      <c r="Y59" s="5">
        <v>188.30214360514981</v>
      </c>
      <c r="Z59" s="5">
        <v>191.21856779587628</v>
      </c>
      <c r="AA59" s="5">
        <v>201.38911530868796</v>
      </c>
      <c r="AB59" s="5">
        <v>206.43192706204584</v>
      </c>
      <c r="AC59" s="5">
        <v>219.04283984272234</v>
      </c>
      <c r="AD59" s="5">
        <v>233.68669417309283</v>
      </c>
      <c r="AE59" s="5">
        <v>226.24343432909771</v>
      </c>
      <c r="AF59" s="5">
        <v>228.76520410785145</v>
      </c>
      <c r="AG59" s="5">
        <v>248.83125528919783</v>
      </c>
      <c r="AH59" s="5"/>
      <c r="AI59" s="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747B7-77F6-412B-BAF1-5BA860716ECC}">
  <sheetPr>
    <tabColor theme="5" tint="0.79998168889431442"/>
  </sheetPr>
  <dimension ref="B1:AC116"/>
  <sheetViews>
    <sheetView zoomScaleNormal="100" workbookViewId="0">
      <selection activeCell="M3" sqref="M3"/>
    </sheetView>
  </sheetViews>
  <sheetFormatPr baseColWidth="10" defaultRowHeight="12" x14ac:dyDescent="0.2"/>
  <cols>
    <col min="1" max="1" width="4" customWidth="1"/>
    <col min="2" max="2" width="10.6640625" customWidth="1"/>
    <col min="3" max="9" width="9.6640625" style="30" customWidth="1"/>
    <col min="10" max="12" width="7" style="30" customWidth="1"/>
    <col min="13" max="14" width="8.33203125" style="30" customWidth="1"/>
    <col min="15" max="19" width="8.33203125" customWidth="1"/>
    <col min="20" max="21" width="7" customWidth="1"/>
    <col min="22" max="22" width="6.83203125" customWidth="1"/>
    <col min="23" max="29" width="10" customWidth="1"/>
    <col min="30" max="39" width="7" customWidth="1"/>
  </cols>
  <sheetData>
    <row r="1" spans="2:29" x14ac:dyDescent="0.2">
      <c r="B1" s="30" t="s">
        <v>182</v>
      </c>
    </row>
    <row r="2" spans="2:29" x14ac:dyDescent="0.2">
      <c r="B2" s="30" t="s">
        <v>183</v>
      </c>
    </row>
    <row r="3" spans="2:29" x14ac:dyDescent="0.2">
      <c r="B3" s="30" t="s">
        <v>184</v>
      </c>
    </row>
    <row r="4" spans="2:29" x14ac:dyDescent="0.2">
      <c r="X4" t="s">
        <v>187</v>
      </c>
    </row>
    <row r="5" spans="2:29" x14ac:dyDescent="0.2">
      <c r="B5" s="30" t="s">
        <v>185</v>
      </c>
      <c r="X5" t="s">
        <v>188</v>
      </c>
    </row>
    <row r="6" spans="2:29" x14ac:dyDescent="0.2">
      <c r="B6" s="30" t="s">
        <v>186</v>
      </c>
    </row>
    <row r="7" spans="2:29" x14ac:dyDescent="0.2">
      <c r="B7" s="30" t="s">
        <v>201</v>
      </c>
    </row>
    <row r="10" spans="2:29" x14ac:dyDescent="0.2">
      <c r="C10" s="65"/>
    </row>
    <row r="12" spans="2:29" x14ac:dyDescent="0.2">
      <c r="C12"/>
    </row>
    <row r="13" spans="2:29" s="83" customFormat="1" ht="31.5" customHeight="1" x14ac:dyDescent="0.2">
      <c r="B13" s="256" t="str">
        <f>B1</f>
        <v>Antall melkeleverandører regionvis i Trøndelag 1995 - 2024</v>
      </c>
      <c r="C13" s="256"/>
      <c r="D13" s="256"/>
      <c r="E13" s="256"/>
      <c r="F13" s="256"/>
      <c r="G13" s="256"/>
      <c r="H13" s="256"/>
      <c r="I13" s="256"/>
      <c r="J13" s="84"/>
      <c r="K13" s="84"/>
      <c r="L13" s="255" t="str">
        <f>B5</f>
        <v>Endring i antall melkeleverandører i Trøndelag regionvis 1995 - 2024 i prosent (1995 = 0 %)</v>
      </c>
      <c r="M13" s="256"/>
      <c r="N13" s="256"/>
      <c r="O13" s="256"/>
      <c r="P13" s="256"/>
      <c r="Q13" s="256"/>
      <c r="R13" s="256"/>
      <c r="S13" s="256"/>
    </row>
    <row r="14" spans="2:29" x14ac:dyDescent="0.2">
      <c r="B14" s="3" t="s">
        <v>97</v>
      </c>
      <c r="C14" s="3" t="s">
        <v>80</v>
      </c>
      <c r="K14"/>
      <c r="L14" s="3" t="s">
        <v>97</v>
      </c>
      <c r="M14" s="3" t="s">
        <v>80</v>
      </c>
      <c r="O14" s="30"/>
      <c r="P14" s="30"/>
      <c r="Q14" s="30"/>
      <c r="R14" s="30"/>
      <c r="S14" s="30"/>
      <c r="V14" s="3" t="s">
        <v>97</v>
      </c>
      <c r="W14" s="3" t="s">
        <v>80</v>
      </c>
      <c r="X14" s="30"/>
      <c r="Y14" s="30"/>
      <c r="Z14" s="30"/>
      <c r="AA14" s="30"/>
      <c r="AB14" s="30"/>
      <c r="AC14" s="30"/>
    </row>
    <row r="15" spans="2:29" s="83" customFormat="1" ht="36" x14ac:dyDescent="0.2">
      <c r="B15" s="85" t="s">
        <v>110</v>
      </c>
      <c r="C15" s="83" t="s">
        <v>103</v>
      </c>
      <c r="D15" s="83" t="s">
        <v>98</v>
      </c>
      <c r="E15" s="83" t="s">
        <v>99</v>
      </c>
      <c r="F15" s="83" t="s">
        <v>100</v>
      </c>
      <c r="G15" s="83" t="s">
        <v>1</v>
      </c>
      <c r="H15" s="83" t="s">
        <v>101</v>
      </c>
      <c r="I15" s="83" t="s">
        <v>102</v>
      </c>
      <c r="L15" s="85" t="s">
        <v>110</v>
      </c>
      <c r="M15" s="83" t="s">
        <v>103</v>
      </c>
      <c r="N15" s="83" t="s">
        <v>98</v>
      </c>
      <c r="O15" s="83" t="s">
        <v>99</v>
      </c>
      <c r="P15" s="83" t="s">
        <v>100</v>
      </c>
      <c r="Q15" s="83" t="s">
        <v>1</v>
      </c>
      <c r="R15" s="83" t="s">
        <v>101</v>
      </c>
      <c r="S15" s="83" t="s">
        <v>102</v>
      </c>
      <c r="V15" s="85" t="s">
        <v>110</v>
      </c>
      <c r="W15" s="83" t="s">
        <v>103</v>
      </c>
      <c r="X15" s="83" t="s">
        <v>98</v>
      </c>
      <c r="Y15" s="83" t="s">
        <v>99</v>
      </c>
      <c r="Z15" s="83" t="s">
        <v>100</v>
      </c>
      <c r="AA15" s="83" t="s">
        <v>1</v>
      </c>
      <c r="AB15" s="83" t="s">
        <v>101</v>
      </c>
      <c r="AC15" s="83" t="s">
        <v>102</v>
      </c>
    </row>
    <row r="16" spans="2:29" x14ac:dyDescent="0.2">
      <c r="B16" s="62">
        <v>1995</v>
      </c>
      <c r="C16" s="63">
        <v>884</v>
      </c>
      <c r="D16" s="63">
        <v>1164</v>
      </c>
      <c r="E16" s="63">
        <v>896</v>
      </c>
      <c r="F16" s="63">
        <v>880</v>
      </c>
      <c r="G16" s="63">
        <v>110</v>
      </c>
      <c r="H16" s="63">
        <v>785</v>
      </c>
      <c r="I16" s="63">
        <v>417</v>
      </c>
      <c r="J16" s="63"/>
      <c r="K16"/>
      <c r="L16" s="62">
        <v>1995</v>
      </c>
      <c r="M16" s="66"/>
      <c r="N16" s="66"/>
      <c r="O16" s="66"/>
      <c r="P16" s="66"/>
      <c r="Q16" s="66"/>
      <c r="R16" s="66"/>
      <c r="S16" s="66"/>
      <c r="V16" s="62">
        <v>1995</v>
      </c>
      <c r="W16" s="66">
        <v>0.17211838006230529</v>
      </c>
      <c r="X16" s="66">
        <v>0.22663551401869159</v>
      </c>
      <c r="Y16" s="66">
        <v>0.17445482866043613</v>
      </c>
      <c r="Z16" s="66">
        <v>0.17133956386292834</v>
      </c>
      <c r="AA16" s="66">
        <v>2.1417445482866043E-2</v>
      </c>
      <c r="AB16" s="66">
        <v>0.15284267912772587</v>
      </c>
      <c r="AC16" s="66">
        <v>8.1191588785046731E-2</v>
      </c>
    </row>
    <row r="17" spans="2:29" x14ac:dyDescent="0.2">
      <c r="B17" s="62">
        <v>1996</v>
      </c>
      <c r="C17" s="63">
        <v>877</v>
      </c>
      <c r="D17" s="63">
        <v>1161</v>
      </c>
      <c r="E17" s="63">
        <v>890</v>
      </c>
      <c r="F17" s="63">
        <v>878</v>
      </c>
      <c r="G17" s="63">
        <v>108</v>
      </c>
      <c r="H17" s="63">
        <v>775</v>
      </c>
      <c r="I17" s="63">
        <v>414</v>
      </c>
      <c r="J17" s="63"/>
      <c r="K17"/>
      <c r="L17" s="62">
        <v>1996</v>
      </c>
      <c r="M17" s="66">
        <v>-7.9185520361990946E-3</v>
      </c>
      <c r="N17" s="66">
        <v>-2.5773195876288659E-3</v>
      </c>
      <c r="O17" s="66">
        <v>-6.6964285714285711E-3</v>
      </c>
      <c r="P17" s="66">
        <v>-2.2727272727272726E-3</v>
      </c>
      <c r="Q17" s="66">
        <v>-1.8181818181818181E-2</v>
      </c>
      <c r="R17" s="66">
        <v>-1.2738853503184714E-2</v>
      </c>
      <c r="S17" s="66">
        <v>-7.1942446043165471E-3</v>
      </c>
      <c r="V17" s="62">
        <v>1996</v>
      </c>
      <c r="W17" s="66">
        <v>0.17185969037820889</v>
      </c>
      <c r="X17" s="66">
        <v>0.2275132275132275</v>
      </c>
      <c r="Y17" s="66">
        <v>0.17440721144424848</v>
      </c>
      <c r="Z17" s="66">
        <v>0.17205565353713501</v>
      </c>
      <c r="AA17" s="66">
        <v>2.1164021164021163E-2</v>
      </c>
      <c r="AB17" s="66">
        <v>0.15187144816774448</v>
      </c>
      <c r="AC17" s="66">
        <v>8.1128747795414458E-2</v>
      </c>
    </row>
    <row r="18" spans="2:29" x14ac:dyDescent="0.2">
      <c r="B18" s="62">
        <v>1997</v>
      </c>
      <c r="C18" s="63">
        <v>867</v>
      </c>
      <c r="D18" s="63">
        <v>1156</v>
      </c>
      <c r="E18" s="63">
        <v>885</v>
      </c>
      <c r="F18" s="63">
        <v>872</v>
      </c>
      <c r="G18" s="63">
        <v>107</v>
      </c>
      <c r="H18" s="63">
        <v>768</v>
      </c>
      <c r="I18" s="63">
        <v>410</v>
      </c>
      <c r="J18" s="63"/>
      <c r="K18"/>
      <c r="L18" s="62">
        <v>1997</v>
      </c>
      <c r="M18" s="66">
        <v>-1.9230769230769232E-2</v>
      </c>
      <c r="N18" s="66">
        <v>-6.8728522336769758E-3</v>
      </c>
      <c r="O18" s="66">
        <v>-1.2276785714285714E-2</v>
      </c>
      <c r="P18" s="66">
        <v>-9.0909090909090905E-3</v>
      </c>
      <c r="Q18" s="66">
        <v>-2.7272727272727271E-2</v>
      </c>
      <c r="R18" s="66">
        <v>-2.1656050955414011E-2</v>
      </c>
      <c r="S18" s="66">
        <v>-1.6786570743405275E-2</v>
      </c>
      <c r="V18" s="62">
        <v>1997</v>
      </c>
      <c r="W18" s="66">
        <v>0.17117472852912141</v>
      </c>
      <c r="X18" s="66">
        <v>0.22823297137216189</v>
      </c>
      <c r="Y18" s="66">
        <v>0.17472852912142153</v>
      </c>
      <c r="Z18" s="66">
        <v>0.1721618953603159</v>
      </c>
      <c r="AA18" s="66">
        <v>2.1125370187561696E-2</v>
      </c>
      <c r="AB18" s="66">
        <v>0.15162882527147087</v>
      </c>
      <c r="AC18" s="66">
        <v>8.0947680157946691E-2</v>
      </c>
    </row>
    <row r="19" spans="2:29" x14ac:dyDescent="0.2">
      <c r="B19" s="62">
        <v>1998</v>
      </c>
      <c r="C19" s="63">
        <v>829</v>
      </c>
      <c r="D19" s="63">
        <v>1139</v>
      </c>
      <c r="E19" s="63">
        <v>869</v>
      </c>
      <c r="F19" s="63">
        <v>833</v>
      </c>
      <c r="G19" s="63">
        <v>103</v>
      </c>
      <c r="H19" s="63">
        <v>746</v>
      </c>
      <c r="I19" s="63">
        <v>402</v>
      </c>
      <c r="J19" s="63"/>
      <c r="K19"/>
      <c r="L19" s="62">
        <v>1998</v>
      </c>
      <c r="M19" s="66">
        <v>-6.2217194570135748E-2</v>
      </c>
      <c r="N19" s="66">
        <v>-2.147766323024055E-2</v>
      </c>
      <c r="O19" s="66">
        <v>-3.0133928571428572E-2</v>
      </c>
      <c r="P19" s="66">
        <v>-5.3409090909090906E-2</v>
      </c>
      <c r="Q19" s="66">
        <v>-6.363636363636363E-2</v>
      </c>
      <c r="R19" s="66">
        <v>-4.9681528662420385E-2</v>
      </c>
      <c r="S19" s="66">
        <v>-3.5971223021582732E-2</v>
      </c>
      <c r="V19" s="62">
        <v>1998</v>
      </c>
      <c r="W19" s="66">
        <v>0.16846169477748424</v>
      </c>
      <c r="X19" s="66">
        <v>0.23145702093070514</v>
      </c>
      <c r="Y19" s="66">
        <v>0.17659012395854501</v>
      </c>
      <c r="Z19" s="66">
        <v>0.16927453769559034</v>
      </c>
      <c r="AA19" s="66">
        <v>2.0930705141231458E-2</v>
      </c>
      <c r="AB19" s="66">
        <v>0.15159520422678319</v>
      </c>
      <c r="AC19" s="66">
        <v>8.1690713269660639E-2</v>
      </c>
    </row>
    <row r="20" spans="2:29" x14ac:dyDescent="0.2">
      <c r="B20" s="62">
        <v>1999</v>
      </c>
      <c r="C20" s="63">
        <v>779</v>
      </c>
      <c r="D20" s="63">
        <v>1102</v>
      </c>
      <c r="E20" s="63">
        <v>842</v>
      </c>
      <c r="F20" s="63">
        <v>800</v>
      </c>
      <c r="G20" s="63">
        <v>101</v>
      </c>
      <c r="H20" s="63">
        <v>721</v>
      </c>
      <c r="I20" s="63">
        <v>388</v>
      </c>
      <c r="J20" s="63"/>
      <c r="K20"/>
      <c r="L20" s="62">
        <v>1999</v>
      </c>
      <c r="M20" s="66">
        <v>-0.11877828054298642</v>
      </c>
      <c r="N20" s="66">
        <v>-5.3264604810996562E-2</v>
      </c>
      <c r="O20" s="66">
        <v>-6.0267857142857144E-2</v>
      </c>
      <c r="P20" s="66">
        <v>-9.0909090909090912E-2</v>
      </c>
      <c r="Q20" s="66">
        <v>-8.1818181818181818E-2</v>
      </c>
      <c r="R20" s="66">
        <v>-8.1528662420382161E-2</v>
      </c>
      <c r="S20" s="66">
        <v>-6.9544364508393283E-2</v>
      </c>
      <c r="V20" s="62">
        <v>1999</v>
      </c>
      <c r="W20" s="66">
        <v>0.16458905556729347</v>
      </c>
      <c r="X20" s="66">
        <v>0.23283329811958589</v>
      </c>
      <c r="Y20" s="66">
        <v>0.17789985210226072</v>
      </c>
      <c r="Z20" s="66">
        <v>0.16902598774561589</v>
      </c>
      <c r="AA20" s="66">
        <v>2.1339530952884007E-2</v>
      </c>
      <c r="AB20" s="66">
        <v>0.15233467145573631</v>
      </c>
      <c r="AC20" s="66">
        <v>8.1977604056623701E-2</v>
      </c>
    </row>
    <row r="21" spans="2:29" x14ac:dyDescent="0.2">
      <c r="B21" s="62">
        <v>2000</v>
      </c>
      <c r="C21" s="63">
        <v>750</v>
      </c>
      <c r="D21" s="63">
        <v>1059</v>
      </c>
      <c r="E21" s="63">
        <v>817</v>
      </c>
      <c r="F21" s="63">
        <v>771</v>
      </c>
      <c r="G21" s="63">
        <v>96</v>
      </c>
      <c r="H21" s="63">
        <v>695</v>
      </c>
      <c r="I21" s="63">
        <v>369</v>
      </c>
      <c r="J21" s="63"/>
      <c r="K21"/>
      <c r="L21" s="62">
        <v>2000</v>
      </c>
      <c r="M21" s="66">
        <v>-0.15158371040723981</v>
      </c>
      <c r="N21" s="66">
        <v>-9.0206185567010308E-2</v>
      </c>
      <c r="O21" s="66">
        <v>-8.8169642857142863E-2</v>
      </c>
      <c r="P21" s="66">
        <v>-0.12386363636363637</v>
      </c>
      <c r="Q21" s="66">
        <v>-0.12727272727272726</v>
      </c>
      <c r="R21" s="66">
        <v>-0.11464968152866242</v>
      </c>
      <c r="S21" s="66">
        <v>-0.11510791366906475</v>
      </c>
      <c r="V21" s="62">
        <v>2000</v>
      </c>
      <c r="W21" s="66">
        <v>0.16458196181698487</v>
      </c>
      <c r="X21" s="66">
        <v>0.23238973008558261</v>
      </c>
      <c r="Y21" s="66">
        <v>0.17928461707263552</v>
      </c>
      <c r="Z21" s="66">
        <v>0.16919025674786042</v>
      </c>
      <c r="AA21" s="66">
        <v>2.1066491112574061E-2</v>
      </c>
      <c r="AB21" s="66">
        <v>0.15251261795040597</v>
      </c>
      <c r="AC21" s="66">
        <v>8.0974325213956547E-2</v>
      </c>
    </row>
    <row r="22" spans="2:29" x14ac:dyDescent="0.2">
      <c r="B22" s="62">
        <v>2001</v>
      </c>
      <c r="C22" s="63">
        <v>660</v>
      </c>
      <c r="D22" s="63">
        <v>977</v>
      </c>
      <c r="E22" s="63">
        <v>752</v>
      </c>
      <c r="F22" s="63">
        <v>698</v>
      </c>
      <c r="G22" s="63">
        <v>86</v>
      </c>
      <c r="H22" s="63">
        <v>643</v>
      </c>
      <c r="I22" s="63">
        <v>335</v>
      </c>
      <c r="J22" s="63"/>
      <c r="K22"/>
      <c r="L22" s="62">
        <v>2001</v>
      </c>
      <c r="M22" s="66">
        <v>-0.25339366515837103</v>
      </c>
      <c r="N22" s="66">
        <v>-0.16065292096219932</v>
      </c>
      <c r="O22" s="66">
        <v>-0.16071428571428573</v>
      </c>
      <c r="P22" s="66">
        <v>-0.20681818181818182</v>
      </c>
      <c r="Q22" s="66">
        <v>-0.21818181818181817</v>
      </c>
      <c r="R22" s="66">
        <v>-0.18089171974522292</v>
      </c>
      <c r="S22" s="66">
        <v>-0.19664268585131894</v>
      </c>
      <c r="V22" s="62">
        <v>2001</v>
      </c>
      <c r="W22" s="66">
        <v>0.15899783184774752</v>
      </c>
      <c r="X22" s="66">
        <v>0.23536497229583234</v>
      </c>
      <c r="Y22" s="66">
        <v>0.1811611659841002</v>
      </c>
      <c r="Z22" s="66">
        <v>0.1681522524692845</v>
      </c>
      <c r="AA22" s="66">
        <v>2.0717899301373164E-2</v>
      </c>
      <c r="AB22" s="66">
        <v>0.15490243314863889</v>
      </c>
      <c r="AC22" s="66">
        <v>8.0703444953023368E-2</v>
      </c>
    </row>
    <row r="23" spans="2:29" x14ac:dyDescent="0.2">
      <c r="B23" s="62">
        <v>2002</v>
      </c>
      <c r="C23" s="63">
        <v>623</v>
      </c>
      <c r="D23" s="63">
        <v>912</v>
      </c>
      <c r="E23" s="63">
        <v>718</v>
      </c>
      <c r="F23" s="63">
        <v>649</v>
      </c>
      <c r="G23" s="63">
        <v>77</v>
      </c>
      <c r="H23" s="63">
        <v>610</v>
      </c>
      <c r="I23" s="63">
        <v>313</v>
      </c>
      <c r="J23" s="63"/>
      <c r="L23" s="62">
        <v>2002</v>
      </c>
      <c r="M23" s="66">
        <v>-0.29524886877828055</v>
      </c>
      <c r="N23" s="66">
        <v>-0.21649484536082475</v>
      </c>
      <c r="O23" s="66">
        <v>-0.19866071428571427</v>
      </c>
      <c r="P23" s="66">
        <v>-0.26250000000000001</v>
      </c>
      <c r="Q23" s="66">
        <v>-0.3</v>
      </c>
      <c r="R23" s="66">
        <v>-0.22292993630573249</v>
      </c>
      <c r="S23" s="66">
        <v>-0.24940047961630696</v>
      </c>
      <c r="V23" s="62">
        <v>2002</v>
      </c>
      <c r="W23" s="66">
        <v>0.15966171194259354</v>
      </c>
      <c r="X23" s="66">
        <v>0.2337262942080984</v>
      </c>
      <c r="Y23" s="66">
        <v>0.18400820092260378</v>
      </c>
      <c r="Z23" s="66">
        <v>0.1663249615581753</v>
      </c>
      <c r="AA23" s="66">
        <v>1.9733470015376731E-2</v>
      </c>
      <c r="AB23" s="66">
        <v>0.15633008713480268</v>
      </c>
      <c r="AC23" s="66">
        <v>8.0215274218349564E-2</v>
      </c>
    </row>
    <row r="24" spans="2:29" x14ac:dyDescent="0.2">
      <c r="B24" s="62">
        <v>2003</v>
      </c>
      <c r="C24" s="63">
        <v>590</v>
      </c>
      <c r="D24" s="63">
        <v>851</v>
      </c>
      <c r="E24" s="63">
        <v>681</v>
      </c>
      <c r="F24" s="63">
        <v>615</v>
      </c>
      <c r="G24" s="63">
        <v>72</v>
      </c>
      <c r="H24" s="63">
        <v>584</v>
      </c>
      <c r="I24" s="63">
        <v>290</v>
      </c>
      <c r="J24" s="63"/>
      <c r="L24" s="62">
        <v>2003</v>
      </c>
      <c r="M24" s="66">
        <v>-0.33257918552036198</v>
      </c>
      <c r="N24" s="66">
        <v>-0.26890034364261167</v>
      </c>
      <c r="O24" s="66">
        <v>-0.23995535714285715</v>
      </c>
      <c r="P24" s="66">
        <v>-0.30113636363636365</v>
      </c>
      <c r="Q24" s="66">
        <v>-0.34545454545454546</v>
      </c>
      <c r="R24" s="66">
        <v>-0.25605095541401274</v>
      </c>
      <c r="S24" s="66">
        <v>-0.30455635491606714</v>
      </c>
      <c r="V24" s="62">
        <v>2003</v>
      </c>
      <c r="W24" s="66">
        <v>0.16019549280477871</v>
      </c>
      <c r="X24" s="66">
        <v>0.23106163453706219</v>
      </c>
      <c r="Y24" s="66">
        <v>0.18490361118653273</v>
      </c>
      <c r="Z24" s="66">
        <v>0.1669834374151507</v>
      </c>
      <c r="AA24" s="66">
        <v>1.95492804778713E-2</v>
      </c>
      <c r="AB24" s="66">
        <v>0.15856638609828944</v>
      </c>
      <c r="AC24" s="66">
        <v>7.874015748031496E-2</v>
      </c>
    </row>
    <row r="25" spans="2:29" x14ac:dyDescent="0.2">
      <c r="B25" s="62">
        <v>2004</v>
      </c>
      <c r="C25" s="63">
        <v>556</v>
      </c>
      <c r="D25" s="63">
        <v>822</v>
      </c>
      <c r="E25" s="63">
        <v>647</v>
      </c>
      <c r="F25" s="63">
        <v>586</v>
      </c>
      <c r="G25" s="63">
        <v>67</v>
      </c>
      <c r="H25" s="63">
        <v>563</v>
      </c>
      <c r="I25" s="63">
        <v>278</v>
      </c>
      <c r="J25" s="63"/>
      <c r="L25" s="62">
        <v>2004</v>
      </c>
      <c r="M25" s="66">
        <v>-0.37104072398190047</v>
      </c>
      <c r="N25" s="66">
        <v>-0.29381443298969073</v>
      </c>
      <c r="O25" s="66">
        <v>-0.2779017857142857</v>
      </c>
      <c r="P25" s="66">
        <v>-0.33409090909090911</v>
      </c>
      <c r="Q25" s="66">
        <v>-0.39090909090909093</v>
      </c>
      <c r="R25" s="66">
        <v>-0.28280254777070063</v>
      </c>
      <c r="S25" s="66">
        <v>-0.33333333333333331</v>
      </c>
      <c r="V25" s="62">
        <v>2004</v>
      </c>
      <c r="W25" s="66">
        <v>0.15799943165672065</v>
      </c>
      <c r="X25" s="66">
        <v>0.23358908780903667</v>
      </c>
      <c r="Y25" s="66">
        <v>0.18385905086672349</v>
      </c>
      <c r="Z25" s="66">
        <v>0.1665245808468315</v>
      </c>
      <c r="AA25" s="66">
        <v>1.9039499857914179E-2</v>
      </c>
      <c r="AB25" s="66">
        <v>0.15998863313441319</v>
      </c>
      <c r="AC25" s="66">
        <v>7.8999715828360323E-2</v>
      </c>
    </row>
    <row r="26" spans="2:29" x14ac:dyDescent="0.2">
      <c r="B26" s="62">
        <v>2005</v>
      </c>
      <c r="C26" s="63">
        <v>528</v>
      </c>
      <c r="D26" s="63">
        <v>788</v>
      </c>
      <c r="E26" s="63">
        <v>618</v>
      </c>
      <c r="F26" s="63">
        <v>564</v>
      </c>
      <c r="G26" s="63">
        <v>64</v>
      </c>
      <c r="H26" s="63">
        <v>541</v>
      </c>
      <c r="I26" s="63">
        <v>263</v>
      </c>
      <c r="J26" s="63"/>
      <c r="L26" s="62">
        <v>2005</v>
      </c>
      <c r="M26" s="66">
        <v>-0.40271493212669685</v>
      </c>
      <c r="N26" s="66">
        <v>-0.32302405498281789</v>
      </c>
      <c r="O26" s="66">
        <v>-0.31026785714285715</v>
      </c>
      <c r="P26" s="66">
        <v>-0.35909090909090907</v>
      </c>
      <c r="Q26" s="66">
        <v>-0.41818181818181815</v>
      </c>
      <c r="R26" s="66">
        <v>-0.31082802547770699</v>
      </c>
      <c r="S26" s="66">
        <v>-0.36930455635491605</v>
      </c>
      <c r="V26" s="62">
        <v>2005</v>
      </c>
      <c r="W26" s="66">
        <v>0.15686274509803921</v>
      </c>
      <c r="X26" s="66">
        <v>0.23410576351752824</v>
      </c>
      <c r="Y26" s="66">
        <v>0.18360071301247771</v>
      </c>
      <c r="Z26" s="66">
        <v>0.16755793226381463</v>
      </c>
      <c r="AA26" s="66">
        <v>1.9013666072489603E-2</v>
      </c>
      <c r="AB26" s="66">
        <v>0.16072489601901366</v>
      </c>
      <c r="AC26" s="66">
        <v>7.8134284016636954E-2</v>
      </c>
    </row>
    <row r="27" spans="2:29" x14ac:dyDescent="0.2">
      <c r="B27" s="62">
        <v>2006</v>
      </c>
      <c r="C27" s="63">
        <v>487</v>
      </c>
      <c r="D27" s="63">
        <v>735</v>
      </c>
      <c r="E27" s="63">
        <v>573</v>
      </c>
      <c r="F27" s="63">
        <v>526</v>
      </c>
      <c r="G27" s="63">
        <v>54</v>
      </c>
      <c r="H27" s="63">
        <v>504</v>
      </c>
      <c r="I27" s="63">
        <v>236</v>
      </c>
      <c r="J27" s="63"/>
      <c r="L27" s="62">
        <v>2006</v>
      </c>
      <c r="M27" s="66">
        <v>-0.4490950226244344</v>
      </c>
      <c r="N27" s="66">
        <v>-0.36855670103092786</v>
      </c>
      <c r="O27" s="66">
        <v>-0.36049107142857145</v>
      </c>
      <c r="P27" s="66">
        <v>-0.40227272727272728</v>
      </c>
      <c r="Q27" s="66">
        <v>-0.50909090909090904</v>
      </c>
      <c r="R27" s="66">
        <v>-0.35796178343949042</v>
      </c>
      <c r="S27" s="66">
        <v>-0.43405275779376501</v>
      </c>
      <c r="V27" s="62">
        <v>2006</v>
      </c>
      <c r="W27" s="66">
        <v>0.15634028892455859</v>
      </c>
      <c r="X27" s="66">
        <v>0.23595505617977527</v>
      </c>
      <c r="Y27" s="66">
        <v>0.18394863563402888</v>
      </c>
      <c r="Z27" s="66">
        <v>0.16886035313001604</v>
      </c>
      <c r="AA27" s="66">
        <v>1.7335473515248796E-2</v>
      </c>
      <c r="AB27" s="66">
        <v>0.16179775280898875</v>
      </c>
      <c r="AC27" s="66">
        <v>7.5762439807383633E-2</v>
      </c>
    </row>
    <row r="28" spans="2:29" x14ac:dyDescent="0.2">
      <c r="B28" s="62">
        <v>2007</v>
      </c>
      <c r="C28" s="63">
        <v>439</v>
      </c>
      <c r="D28" s="63">
        <v>675</v>
      </c>
      <c r="E28" s="63">
        <v>526</v>
      </c>
      <c r="F28" s="63">
        <v>496</v>
      </c>
      <c r="G28" s="63">
        <v>50</v>
      </c>
      <c r="H28" s="63">
        <v>480</v>
      </c>
      <c r="I28" s="63">
        <v>208</v>
      </c>
      <c r="J28" s="63"/>
      <c r="L28" s="62">
        <v>2007</v>
      </c>
      <c r="M28" s="66">
        <v>-0.50339366515837103</v>
      </c>
      <c r="N28" s="66">
        <v>-0.42010309278350516</v>
      </c>
      <c r="O28" s="66">
        <v>-0.41294642857142855</v>
      </c>
      <c r="P28" s="66">
        <v>-0.43636363636363634</v>
      </c>
      <c r="Q28" s="66">
        <v>-0.54545454545454541</v>
      </c>
      <c r="R28" s="66">
        <v>-0.38853503184713378</v>
      </c>
      <c r="S28" s="66">
        <v>-0.50119904076738608</v>
      </c>
      <c r="V28" s="62">
        <v>2007</v>
      </c>
      <c r="W28" s="66">
        <v>0.15274878218510787</v>
      </c>
      <c r="X28" s="66">
        <v>0.23486430062630481</v>
      </c>
      <c r="Y28" s="66">
        <v>0.18302018093249825</v>
      </c>
      <c r="Z28" s="66">
        <v>0.17258176757132915</v>
      </c>
      <c r="AA28" s="66">
        <v>1.7397355601948505E-2</v>
      </c>
      <c r="AB28" s="66">
        <v>0.16701461377870563</v>
      </c>
      <c r="AC28" s="66">
        <v>7.2372999304105776E-2</v>
      </c>
    </row>
    <row r="29" spans="2:29" x14ac:dyDescent="0.2">
      <c r="B29" s="62">
        <v>2008</v>
      </c>
      <c r="C29" s="63">
        <v>407</v>
      </c>
      <c r="D29" s="63">
        <v>634</v>
      </c>
      <c r="E29" s="63">
        <v>504</v>
      </c>
      <c r="F29" s="63">
        <v>458</v>
      </c>
      <c r="G29" s="63">
        <v>45</v>
      </c>
      <c r="H29" s="63">
        <v>456</v>
      </c>
      <c r="I29" s="63">
        <v>191</v>
      </c>
      <c r="J29" s="63"/>
      <c r="L29" s="62">
        <v>2008</v>
      </c>
      <c r="M29" s="66">
        <v>-0.53959276018099545</v>
      </c>
      <c r="N29" s="66">
        <v>-0.45532646048109965</v>
      </c>
      <c r="O29" s="66">
        <v>-0.4375</v>
      </c>
      <c r="P29" s="66">
        <v>-0.47954545454545455</v>
      </c>
      <c r="Q29" s="66">
        <v>-0.59090909090909094</v>
      </c>
      <c r="R29" s="66">
        <v>-0.41910828025477709</v>
      </c>
      <c r="S29" s="66">
        <v>-0.54196642685851315</v>
      </c>
      <c r="V29" s="62">
        <v>2008</v>
      </c>
      <c r="W29" s="66">
        <v>0.15102040816326531</v>
      </c>
      <c r="X29" s="66">
        <v>0.23525046382189238</v>
      </c>
      <c r="Y29" s="66">
        <v>0.18701298701298702</v>
      </c>
      <c r="Z29" s="66">
        <v>0.16994434137291281</v>
      </c>
      <c r="AA29" s="66">
        <v>1.6697588126159554E-2</v>
      </c>
      <c r="AB29" s="66">
        <v>0.1692022263450835</v>
      </c>
      <c r="AC29" s="66">
        <v>7.0871985157699449E-2</v>
      </c>
    </row>
    <row r="30" spans="2:29" x14ac:dyDescent="0.2">
      <c r="B30" s="62">
        <v>2009</v>
      </c>
      <c r="C30" s="63">
        <v>369</v>
      </c>
      <c r="D30" s="63">
        <v>574</v>
      </c>
      <c r="E30" s="63">
        <v>463</v>
      </c>
      <c r="F30" s="63">
        <v>429</v>
      </c>
      <c r="G30" s="63">
        <v>42</v>
      </c>
      <c r="H30" s="63">
        <v>418</v>
      </c>
      <c r="I30" s="63">
        <v>175</v>
      </c>
      <c r="J30" s="63"/>
      <c r="L30" s="62">
        <v>2009</v>
      </c>
      <c r="M30" s="66">
        <v>-0.58257918552036203</v>
      </c>
      <c r="N30" s="66">
        <v>-0.50687285223367695</v>
      </c>
      <c r="O30" s="66">
        <v>-0.48325892857142855</v>
      </c>
      <c r="P30" s="66">
        <v>-0.51249999999999996</v>
      </c>
      <c r="Q30" s="66">
        <v>-0.61818181818181817</v>
      </c>
      <c r="R30" s="66">
        <v>-0.46751592356687899</v>
      </c>
      <c r="S30" s="66">
        <v>-0.58033573141486805</v>
      </c>
      <c r="V30" s="62">
        <v>2009</v>
      </c>
      <c r="W30" s="66">
        <v>0.14939271255060729</v>
      </c>
      <c r="X30" s="66">
        <v>0.23238866396761135</v>
      </c>
      <c r="Y30" s="66">
        <v>0.18744939271255059</v>
      </c>
      <c r="Z30" s="66">
        <v>0.1736842105263158</v>
      </c>
      <c r="AA30" s="66">
        <v>1.7004048582995951E-2</v>
      </c>
      <c r="AB30" s="66">
        <v>0.16923076923076924</v>
      </c>
      <c r="AC30" s="66">
        <v>7.08502024291498E-2</v>
      </c>
    </row>
    <row r="31" spans="2:29" x14ac:dyDescent="0.2">
      <c r="B31" s="62">
        <v>2010</v>
      </c>
      <c r="C31" s="63">
        <v>326</v>
      </c>
      <c r="D31" s="63">
        <v>536</v>
      </c>
      <c r="E31" s="63">
        <v>444</v>
      </c>
      <c r="F31" s="63">
        <v>388</v>
      </c>
      <c r="G31" s="63">
        <v>40</v>
      </c>
      <c r="H31" s="63">
        <v>395</v>
      </c>
      <c r="I31" s="63">
        <v>164</v>
      </c>
      <c r="J31" s="63"/>
      <c r="L31" s="62">
        <v>2010</v>
      </c>
      <c r="M31" s="66">
        <v>-0.63122171945701355</v>
      </c>
      <c r="N31" s="66">
        <v>-0.53951890034364258</v>
      </c>
      <c r="O31" s="66">
        <v>-0.5044642857142857</v>
      </c>
      <c r="P31" s="66">
        <v>-0.55909090909090908</v>
      </c>
      <c r="Q31" s="66">
        <v>-0.63636363636363635</v>
      </c>
      <c r="R31" s="66">
        <v>-0.49681528662420382</v>
      </c>
      <c r="S31" s="66">
        <v>-0.60671462829736211</v>
      </c>
      <c r="V31" s="62">
        <v>2010</v>
      </c>
      <c r="W31" s="66">
        <v>0.14217182730047973</v>
      </c>
      <c r="X31" s="66">
        <v>0.23375490623637157</v>
      </c>
      <c r="Y31" s="66">
        <v>0.19363279546445705</v>
      </c>
      <c r="Z31" s="66">
        <v>0.16921064108155254</v>
      </c>
      <c r="AA31" s="66">
        <v>1.7444395987788922E-2</v>
      </c>
      <c r="AB31" s="66">
        <v>0.17226341037941562</v>
      </c>
      <c r="AC31" s="66">
        <v>7.1522023549934588E-2</v>
      </c>
    </row>
    <row r="32" spans="2:29" x14ac:dyDescent="0.2">
      <c r="B32" s="62">
        <v>2011</v>
      </c>
      <c r="C32" s="63">
        <v>314</v>
      </c>
      <c r="D32" s="63">
        <v>530</v>
      </c>
      <c r="E32" s="63">
        <v>440</v>
      </c>
      <c r="F32" s="63">
        <v>376</v>
      </c>
      <c r="G32" s="63">
        <v>41</v>
      </c>
      <c r="H32" s="63">
        <v>387</v>
      </c>
      <c r="I32" s="63">
        <v>165</v>
      </c>
      <c r="J32" s="63"/>
      <c r="L32" s="62">
        <v>2011</v>
      </c>
      <c r="M32" s="66">
        <v>-0.64479638009049778</v>
      </c>
      <c r="N32" s="66">
        <v>-0.5446735395189003</v>
      </c>
      <c r="O32" s="66">
        <v>-0.5089285714285714</v>
      </c>
      <c r="P32" s="66">
        <v>-0.57272727272727275</v>
      </c>
      <c r="Q32" s="66">
        <v>-0.62727272727272732</v>
      </c>
      <c r="R32" s="66">
        <v>-0.50700636942675159</v>
      </c>
      <c r="S32" s="66">
        <v>-0.60431654676258995</v>
      </c>
      <c r="V32" s="62">
        <v>2011</v>
      </c>
      <c r="W32" s="66">
        <v>0.13936972924988902</v>
      </c>
      <c r="X32" s="66">
        <v>0.23524189968930315</v>
      </c>
      <c r="Y32" s="66">
        <v>0.19529516200621394</v>
      </c>
      <c r="Z32" s="66">
        <v>0.16688859298712827</v>
      </c>
      <c r="AA32" s="66">
        <v>1.8197958277851752E-2</v>
      </c>
      <c r="AB32" s="66">
        <v>0.17177097203728361</v>
      </c>
      <c r="AC32" s="66">
        <v>7.3235685752330221E-2</v>
      </c>
    </row>
    <row r="33" spans="2:29" x14ac:dyDescent="0.2">
      <c r="B33" s="62">
        <v>2012</v>
      </c>
      <c r="C33" s="63">
        <v>296</v>
      </c>
      <c r="D33" s="63">
        <v>507</v>
      </c>
      <c r="E33" s="63">
        <v>412</v>
      </c>
      <c r="F33" s="63">
        <v>353</v>
      </c>
      <c r="G33" s="63">
        <v>40</v>
      </c>
      <c r="H33" s="63">
        <v>358</v>
      </c>
      <c r="I33" s="63">
        <v>162</v>
      </c>
      <c r="J33" s="63"/>
      <c r="L33" s="62">
        <v>2012</v>
      </c>
      <c r="M33" s="66">
        <v>-0.66515837104072395</v>
      </c>
      <c r="N33" s="66">
        <v>-0.56443298969072164</v>
      </c>
      <c r="O33" s="66">
        <v>-0.5401785714285714</v>
      </c>
      <c r="P33" s="66">
        <v>-0.59886363636363638</v>
      </c>
      <c r="Q33" s="66">
        <v>-0.63636363636363635</v>
      </c>
      <c r="R33" s="66">
        <v>-0.54394904458598725</v>
      </c>
      <c r="S33" s="66">
        <v>-0.61151079136690645</v>
      </c>
      <c r="V33" s="62">
        <v>2012</v>
      </c>
      <c r="W33" s="66">
        <v>0.13909774436090225</v>
      </c>
      <c r="X33" s="66">
        <v>0.23825187969924813</v>
      </c>
      <c r="Y33" s="66">
        <v>0.19360902255639098</v>
      </c>
      <c r="Z33" s="66">
        <v>0.16588345864661655</v>
      </c>
      <c r="AA33" s="66">
        <v>1.8796992481203006E-2</v>
      </c>
      <c r="AB33" s="66">
        <v>0.16823308270676693</v>
      </c>
      <c r="AC33" s="66">
        <v>7.6127819548872183E-2</v>
      </c>
    </row>
    <row r="34" spans="2:29" x14ac:dyDescent="0.2">
      <c r="B34" s="62">
        <v>2013</v>
      </c>
      <c r="C34" s="63">
        <v>272</v>
      </c>
      <c r="D34" s="63">
        <v>489</v>
      </c>
      <c r="E34" s="63">
        <v>393</v>
      </c>
      <c r="F34" s="63">
        <v>328</v>
      </c>
      <c r="G34" s="63">
        <v>38</v>
      </c>
      <c r="H34" s="63">
        <v>348</v>
      </c>
      <c r="I34" s="63">
        <v>154</v>
      </c>
      <c r="J34" s="63"/>
      <c r="L34" s="62">
        <v>2013</v>
      </c>
      <c r="M34" s="66">
        <v>-0.69230769230769229</v>
      </c>
      <c r="N34" s="66">
        <v>-0.57989690721649489</v>
      </c>
      <c r="O34" s="66">
        <v>-0.5613839285714286</v>
      </c>
      <c r="P34" s="66">
        <v>-0.62727272727272732</v>
      </c>
      <c r="Q34" s="66">
        <v>-0.65454545454545454</v>
      </c>
      <c r="R34" s="66">
        <v>-0.55668789808917196</v>
      </c>
      <c r="S34" s="66">
        <v>-0.6306954436450839</v>
      </c>
      <c r="V34" s="62">
        <v>2013</v>
      </c>
      <c r="W34" s="66">
        <v>0.13452027695351138</v>
      </c>
      <c r="X34" s="66">
        <v>0.24183976261127596</v>
      </c>
      <c r="Y34" s="66">
        <v>0.1943620178041543</v>
      </c>
      <c r="Z34" s="66">
        <v>0.16221562809099901</v>
      </c>
      <c r="AA34" s="66">
        <v>1.8793273986152326E-2</v>
      </c>
      <c r="AB34" s="66">
        <v>0.17210682492581603</v>
      </c>
      <c r="AC34" s="66">
        <v>7.6162215628091001E-2</v>
      </c>
    </row>
    <row r="35" spans="2:29" x14ac:dyDescent="0.2">
      <c r="B35" s="62">
        <v>2014</v>
      </c>
      <c r="C35" s="63">
        <v>258</v>
      </c>
      <c r="D35" s="63">
        <v>463</v>
      </c>
      <c r="E35" s="63">
        <v>385</v>
      </c>
      <c r="F35" s="63">
        <v>306</v>
      </c>
      <c r="G35" s="63">
        <v>36</v>
      </c>
      <c r="H35" s="63">
        <v>325</v>
      </c>
      <c r="I35" s="63">
        <v>140</v>
      </c>
      <c r="J35" s="63"/>
      <c r="L35" s="62">
        <v>2014</v>
      </c>
      <c r="M35" s="66">
        <v>-0.70814479638009054</v>
      </c>
      <c r="N35" s="66">
        <v>-0.60223367697594499</v>
      </c>
      <c r="O35" s="66">
        <v>-0.5703125</v>
      </c>
      <c r="P35" s="66">
        <v>-0.65227272727272723</v>
      </c>
      <c r="Q35" s="66">
        <v>-0.67272727272727273</v>
      </c>
      <c r="R35" s="66">
        <v>-0.5859872611464968</v>
      </c>
      <c r="S35" s="66">
        <v>-0.66426858513189446</v>
      </c>
      <c r="V35" s="62">
        <v>2014</v>
      </c>
      <c r="W35" s="66">
        <v>0.13486670151594354</v>
      </c>
      <c r="X35" s="66">
        <v>0.24202822791427078</v>
      </c>
      <c r="Y35" s="66">
        <v>0.20125457396759017</v>
      </c>
      <c r="Z35" s="66">
        <v>0.15995818086774699</v>
      </c>
      <c r="AA35" s="66">
        <v>1.8818609513852589E-2</v>
      </c>
      <c r="AB35" s="66">
        <v>0.16989022477783586</v>
      </c>
      <c r="AC35" s="66">
        <v>7.3183481442760059E-2</v>
      </c>
    </row>
    <row r="36" spans="2:29" x14ac:dyDescent="0.2">
      <c r="B36" s="62">
        <v>2015</v>
      </c>
      <c r="C36" s="63">
        <v>247</v>
      </c>
      <c r="D36" s="63">
        <v>421</v>
      </c>
      <c r="E36" s="63">
        <v>355</v>
      </c>
      <c r="F36" s="63">
        <v>285</v>
      </c>
      <c r="G36" s="63">
        <v>33</v>
      </c>
      <c r="H36" s="63">
        <v>315</v>
      </c>
      <c r="I36" s="63">
        <v>132</v>
      </c>
      <c r="J36" s="63"/>
      <c r="L36" s="62">
        <v>2015</v>
      </c>
      <c r="M36" s="66">
        <v>-0.72058823529411764</v>
      </c>
      <c r="N36" s="66">
        <v>-0.63831615120274909</v>
      </c>
      <c r="O36" s="66">
        <v>-0.6037946428571429</v>
      </c>
      <c r="P36" s="66">
        <v>-0.67613636363636365</v>
      </c>
      <c r="Q36" s="66">
        <v>-0.7</v>
      </c>
      <c r="R36" s="66">
        <v>-0.59872611464968151</v>
      </c>
      <c r="S36" s="66">
        <v>-0.68345323741007191</v>
      </c>
      <c r="V36" s="62">
        <v>2015</v>
      </c>
      <c r="W36" s="66">
        <v>0.13814317673378076</v>
      </c>
      <c r="X36" s="66">
        <v>0.2354586129753915</v>
      </c>
      <c r="Y36" s="66">
        <v>0.19854586129753915</v>
      </c>
      <c r="Z36" s="66">
        <v>0.15939597315436241</v>
      </c>
      <c r="AA36" s="66">
        <v>1.8456375838926176E-2</v>
      </c>
      <c r="AB36" s="66">
        <v>0.1761744966442953</v>
      </c>
      <c r="AC36" s="66">
        <v>7.3825503355704702E-2</v>
      </c>
    </row>
    <row r="37" spans="2:29" x14ac:dyDescent="0.2">
      <c r="B37" s="62">
        <v>2016</v>
      </c>
      <c r="C37" s="63">
        <v>237</v>
      </c>
      <c r="D37" s="63">
        <v>409</v>
      </c>
      <c r="E37" s="63">
        <v>344</v>
      </c>
      <c r="F37" s="63">
        <v>275</v>
      </c>
      <c r="G37" s="63">
        <v>32</v>
      </c>
      <c r="H37" s="63">
        <v>309</v>
      </c>
      <c r="I37" s="63">
        <v>126</v>
      </c>
      <c r="J37" s="63"/>
      <c r="L37" s="62">
        <v>2016</v>
      </c>
      <c r="M37" s="66">
        <v>-0.73190045248868774</v>
      </c>
      <c r="N37" s="66">
        <v>-0.64862542955326463</v>
      </c>
      <c r="O37" s="66">
        <v>-0.6160714285714286</v>
      </c>
      <c r="P37" s="66">
        <v>-0.6875</v>
      </c>
      <c r="Q37" s="66">
        <v>-0.70909090909090911</v>
      </c>
      <c r="R37" s="66">
        <v>-0.60636942675159233</v>
      </c>
      <c r="S37" s="66">
        <v>-0.69784172661870503</v>
      </c>
      <c r="V37" s="62">
        <v>2016</v>
      </c>
      <c r="W37" s="66">
        <v>0.13683602771362588</v>
      </c>
      <c r="X37" s="66">
        <v>0.2361431870669746</v>
      </c>
      <c r="Y37" s="66">
        <v>0.19861431870669746</v>
      </c>
      <c r="Z37" s="66">
        <v>0.15877598152424943</v>
      </c>
      <c r="AA37" s="66">
        <v>1.8475750577367205E-2</v>
      </c>
      <c r="AB37" s="66">
        <v>0.17840646651270209</v>
      </c>
      <c r="AC37" s="66">
        <v>7.2748267898383373E-2</v>
      </c>
    </row>
    <row r="38" spans="2:29" x14ac:dyDescent="0.2">
      <c r="B38" s="62">
        <v>2017</v>
      </c>
      <c r="C38" s="63">
        <v>231</v>
      </c>
      <c r="D38" s="63">
        <v>400</v>
      </c>
      <c r="E38" s="63">
        <v>336</v>
      </c>
      <c r="F38" s="63">
        <v>267</v>
      </c>
      <c r="G38" s="63">
        <v>34</v>
      </c>
      <c r="H38" s="63">
        <v>307</v>
      </c>
      <c r="I38" s="63">
        <v>123</v>
      </c>
      <c r="J38" s="63"/>
      <c r="L38" s="62">
        <v>2017</v>
      </c>
      <c r="M38" s="66">
        <v>-0.7386877828054299</v>
      </c>
      <c r="N38" s="66">
        <v>-0.6563573883161512</v>
      </c>
      <c r="O38" s="66">
        <v>-0.625</v>
      </c>
      <c r="P38" s="66">
        <v>-0.69659090909090904</v>
      </c>
      <c r="Q38" s="66">
        <v>-0.69090909090909092</v>
      </c>
      <c r="R38" s="66">
        <v>-0.60891719745222928</v>
      </c>
      <c r="S38" s="66">
        <v>-0.70503597122302153</v>
      </c>
      <c r="V38" s="62">
        <v>2017</v>
      </c>
      <c r="W38" s="66">
        <v>0.13604240282685512</v>
      </c>
      <c r="X38" s="66">
        <v>0.23557126030624265</v>
      </c>
      <c r="Y38" s="66">
        <v>0.19787985865724381</v>
      </c>
      <c r="Z38" s="66">
        <v>0.15724381625441697</v>
      </c>
      <c r="AA38" s="66">
        <v>2.0023557126030624E-2</v>
      </c>
      <c r="AB38" s="66">
        <v>0.18080094228504123</v>
      </c>
      <c r="AC38" s="66">
        <v>7.2438162544169613E-2</v>
      </c>
    </row>
    <row r="39" spans="2:29" x14ac:dyDescent="0.2">
      <c r="B39" s="62">
        <v>2018</v>
      </c>
      <c r="C39" s="63">
        <v>218</v>
      </c>
      <c r="D39" s="63">
        <v>391</v>
      </c>
      <c r="E39" s="63">
        <v>324</v>
      </c>
      <c r="F39" s="63">
        <v>251</v>
      </c>
      <c r="G39" s="63">
        <v>29</v>
      </c>
      <c r="H39" s="63">
        <v>286</v>
      </c>
      <c r="I39" s="63">
        <v>118</v>
      </c>
      <c r="J39" s="63"/>
      <c r="L39" s="62">
        <v>2018</v>
      </c>
      <c r="M39" s="66">
        <v>-0.75339366515837103</v>
      </c>
      <c r="N39" s="66">
        <v>-0.66408934707903777</v>
      </c>
      <c r="O39" s="66">
        <v>-0.6383928571428571</v>
      </c>
      <c r="P39" s="66">
        <v>-0.71477272727272723</v>
      </c>
      <c r="Q39" s="66">
        <v>-0.73636363636363633</v>
      </c>
      <c r="R39" s="66">
        <v>-0.63566878980891717</v>
      </c>
      <c r="S39" s="66">
        <v>-0.71702637889688248</v>
      </c>
      <c r="V39" s="62">
        <v>2018</v>
      </c>
      <c r="W39" s="66">
        <v>0.13481756338899195</v>
      </c>
      <c r="X39" s="66">
        <v>0.24180581323438466</v>
      </c>
      <c r="Y39" s="66">
        <v>0.20037105751391465</v>
      </c>
      <c r="Z39" s="66">
        <v>0.1552257266542981</v>
      </c>
      <c r="AA39" s="66">
        <v>1.7934446505875078E-2</v>
      </c>
      <c r="AB39" s="66">
        <v>0.17687074829931973</v>
      </c>
      <c r="AC39" s="66">
        <v>7.2974644403215827E-2</v>
      </c>
    </row>
    <row r="40" spans="2:29" x14ac:dyDescent="0.2">
      <c r="B40" s="62">
        <v>2019</v>
      </c>
      <c r="C40" s="63">
        <v>207</v>
      </c>
      <c r="D40" s="63">
        <v>372</v>
      </c>
      <c r="E40" s="63">
        <v>312</v>
      </c>
      <c r="F40" s="63">
        <v>246</v>
      </c>
      <c r="G40" s="63">
        <v>29</v>
      </c>
      <c r="H40" s="63">
        <v>274</v>
      </c>
      <c r="I40" s="63">
        <v>108</v>
      </c>
      <c r="J40" s="63"/>
      <c r="L40" s="62">
        <v>2019</v>
      </c>
      <c r="M40" s="66">
        <v>-0.76583710407239824</v>
      </c>
      <c r="N40" s="66">
        <v>-0.68041237113402064</v>
      </c>
      <c r="O40" s="66">
        <v>-0.6517857142857143</v>
      </c>
      <c r="P40" s="66">
        <v>-0.72045454545454546</v>
      </c>
      <c r="Q40" s="66">
        <v>-0.73636363636363633</v>
      </c>
      <c r="R40" s="66">
        <v>-0.65095541401273882</v>
      </c>
      <c r="S40" s="66">
        <v>-0.74100719424460426</v>
      </c>
      <c r="V40" s="62">
        <v>2019</v>
      </c>
      <c r="W40" s="66">
        <v>0.13372093023255813</v>
      </c>
      <c r="X40" s="66">
        <v>0.24031007751937986</v>
      </c>
      <c r="Y40" s="66">
        <v>0.20155038759689922</v>
      </c>
      <c r="Z40" s="66">
        <v>0.15891472868217055</v>
      </c>
      <c r="AA40" s="66">
        <v>1.8733850129198967E-2</v>
      </c>
      <c r="AB40" s="66">
        <v>0.17700258397932817</v>
      </c>
      <c r="AC40" s="66">
        <v>6.9767441860465115E-2</v>
      </c>
    </row>
    <row r="41" spans="2:29" x14ac:dyDescent="0.2">
      <c r="B41" s="62">
        <v>2020</v>
      </c>
      <c r="C41" s="63">
        <v>195</v>
      </c>
      <c r="D41" s="63">
        <v>350</v>
      </c>
      <c r="E41" s="63">
        <v>290</v>
      </c>
      <c r="F41" s="63">
        <v>227</v>
      </c>
      <c r="G41" s="63">
        <v>25</v>
      </c>
      <c r="H41" s="63">
        <v>257</v>
      </c>
      <c r="I41" s="63">
        <v>103</v>
      </c>
      <c r="J41" s="63"/>
      <c r="L41" s="62">
        <v>2020</v>
      </c>
      <c r="M41" s="66">
        <v>-0.77941176470588236</v>
      </c>
      <c r="N41" s="66">
        <v>-0.69931271477663226</v>
      </c>
      <c r="O41" s="66">
        <v>-0.6763392857142857</v>
      </c>
      <c r="P41" s="66">
        <v>-0.74204545454545456</v>
      </c>
      <c r="Q41" s="66">
        <v>-0.77272727272727271</v>
      </c>
      <c r="R41" s="66">
        <v>-0.67261146496815283</v>
      </c>
      <c r="S41" s="66">
        <v>-0.75299760191846521</v>
      </c>
      <c r="V41" s="62">
        <v>2020</v>
      </c>
      <c r="W41" s="66">
        <v>0.13476157567380787</v>
      </c>
      <c r="X41" s="66">
        <v>0.24187975120939875</v>
      </c>
      <c r="Y41" s="66">
        <v>0.20041465100207326</v>
      </c>
      <c r="Z41" s="66">
        <v>0.15687629578438148</v>
      </c>
      <c r="AA41" s="66">
        <v>1.7277125086385625E-2</v>
      </c>
      <c r="AB41" s="66">
        <v>0.17760884588804424</v>
      </c>
      <c r="AC41" s="66">
        <v>7.1181755355908774E-2</v>
      </c>
    </row>
    <row r="42" spans="2:29" x14ac:dyDescent="0.2">
      <c r="B42" s="62">
        <v>2021</v>
      </c>
      <c r="C42" s="63">
        <v>188</v>
      </c>
      <c r="D42" s="63">
        <v>333</v>
      </c>
      <c r="E42" s="63">
        <v>273</v>
      </c>
      <c r="F42" s="63">
        <v>220</v>
      </c>
      <c r="G42" s="63">
        <v>24</v>
      </c>
      <c r="H42" s="63">
        <v>249</v>
      </c>
      <c r="I42" s="63">
        <v>99</v>
      </c>
      <c r="J42" s="63"/>
      <c r="L42" s="62">
        <v>2021</v>
      </c>
      <c r="M42" s="66">
        <v>-0.78733031674208143</v>
      </c>
      <c r="N42" s="66">
        <v>-0.71391752577319589</v>
      </c>
      <c r="O42" s="66">
        <v>-0.6953125</v>
      </c>
      <c r="P42" s="66">
        <v>-0.75</v>
      </c>
      <c r="Q42" s="66">
        <v>-0.78181818181818186</v>
      </c>
      <c r="R42" s="66">
        <v>-0.6828025477707006</v>
      </c>
      <c r="S42" s="66">
        <v>-0.76258992805755399</v>
      </c>
      <c r="V42" s="62">
        <v>2021</v>
      </c>
      <c r="W42" s="66">
        <v>0.13564213564213565</v>
      </c>
      <c r="X42" s="66">
        <v>0.24025974025974026</v>
      </c>
      <c r="Y42" s="66">
        <v>0.19696969696969696</v>
      </c>
      <c r="Z42" s="66">
        <v>0.15873015873015872</v>
      </c>
      <c r="AA42" s="66">
        <v>1.7316017316017316E-2</v>
      </c>
      <c r="AB42" s="66">
        <v>0.17965367965367965</v>
      </c>
      <c r="AC42" s="66">
        <v>7.1428571428571425E-2</v>
      </c>
    </row>
    <row r="43" spans="2:29" x14ac:dyDescent="0.2">
      <c r="B43" s="62">
        <v>2022</v>
      </c>
      <c r="C43" s="63">
        <v>179</v>
      </c>
      <c r="D43" s="63">
        <v>325</v>
      </c>
      <c r="E43" s="63">
        <v>262</v>
      </c>
      <c r="F43" s="63">
        <v>218</v>
      </c>
      <c r="G43" s="63">
        <v>21</v>
      </c>
      <c r="H43" s="63">
        <v>241</v>
      </c>
      <c r="I43" s="63">
        <v>95</v>
      </c>
      <c r="L43" s="62">
        <v>2022</v>
      </c>
      <c r="M43" s="66">
        <v>-0.79751131221719462</v>
      </c>
      <c r="N43" s="66">
        <v>-0.72079037800687284</v>
      </c>
      <c r="O43" s="66">
        <v>-0.7075892857142857</v>
      </c>
      <c r="P43" s="66">
        <v>-0.75227272727272732</v>
      </c>
      <c r="Q43" s="66">
        <v>-0.80909090909090908</v>
      </c>
      <c r="R43" s="66">
        <v>-0.69299363057324836</v>
      </c>
      <c r="S43" s="66">
        <v>-0.77218225419664266</v>
      </c>
      <c r="V43" s="62">
        <v>2022</v>
      </c>
      <c r="W43" s="66">
        <v>0.13348247576435496</v>
      </c>
      <c r="X43" s="66">
        <v>0.24235645041014167</v>
      </c>
      <c r="Y43" s="66">
        <v>0.1953765846383296</v>
      </c>
      <c r="Z43" s="66">
        <v>0.16256524981357195</v>
      </c>
      <c r="AA43" s="66">
        <v>1.5659955257270694E-2</v>
      </c>
      <c r="AB43" s="66">
        <v>0.17971662938105892</v>
      </c>
      <c r="AC43" s="66">
        <v>7.0842654735272181E-2</v>
      </c>
    </row>
    <row r="44" spans="2:29" x14ac:dyDescent="0.2">
      <c r="B44" s="62">
        <v>2023</v>
      </c>
      <c r="C44" s="63">
        <v>170</v>
      </c>
      <c r="D44" s="63">
        <v>307</v>
      </c>
      <c r="E44" s="63">
        <v>251</v>
      </c>
      <c r="F44" s="63">
        <v>207</v>
      </c>
      <c r="G44" s="63">
        <v>18</v>
      </c>
      <c r="H44" s="63">
        <v>232</v>
      </c>
      <c r="I44" s="63">
        <v>89</v>
      </c>
      <c r="L44" s="62">
        <v>2023</v>
      </c>
      <c r="M44" s="66">
        <v>-0.80769230769230771</v>
      </c>
      <c r="N44" s="66">
        <v>-0.7362542955326461</v>
      </c>
      <c r="O44" s="66">
        <v>-0.7198660714285714</v>
      </c>
      <c r="P44" s="66">
        <v>-0.76477272727272727</v>
      </c>
      <c r="Q44" s="66">
        <v>-0.83636363636363631</v>
      </c>
      <c r="R44" s="66">
        <v>-0.7044585987261146</v>
      </c>
      <c r="S44" s="66">
        <v>-0.78657074340527577</v>
      </c>
      <c r="V44" s="62">
        <v>2023</v>
      </c>
      <c r="W44" s="66">
        <v>0.13343799058084774</v>
      </c>
      <c r="X44" s="66">
        <v>0.24097331240188383</v>
      </c>
      <c r="Y44" s="66">
        <v>0.19701726844583989</v>
      </c>
      <c r="Z44" s="66">
        <v>0.16248037676609106</v>
      </c>
      <c r="AA44" s="66">
        <v>1.4128728414442701E-2</v>
      </c>
      <c r="AB44" s="66">
        <v>0.18210361067503925</v>
      </c>
      <c r="AC44" s="66">
        <v>6.9858712715855573E-2</v>
      </c>
    </row>
    <row r="45" spans="2:29" x14ac:dyDescent="0.2">
      <c r="B45" s="62">
        <v>2024</v>
      </c>
      <c r="C45" s="63">
        <v>160</v>
      </c>
      <c r="D45" s="63">
        <v>286</v>
      </c>
      <c r="E45" s="63">
        <v>227</v>
      </c>
      <c r="F45" s="63">
        <v>195</v>
      </c>
      <c r="G45" s="63">
        <v>15</v>
      </c>
      <c r="H45" s="63">
        <v>214</v>
      </c>
      <c r="I45" s="63">
        <v>87</v>
      </c>
      <c r="L45" s="62">
        <v>2024</v>
      </c>
      <c r="M45" s="66">
        <v>-0.8190045248868778</v>
      </c>
      <c r="N45" s="66">
        <v>-0.75429553264604809</v>
      </c>
      <c r="O45" s="66">
        <v>-0.7466517857142857</v>
      </c>
      <c r="P45" s="66">
        <v>-0.77840909090909094</v>
      </c>
      <c r="Q45" s="66">
        <v>-0.86363636363636365</v>
      </c>
      <c r="R45" s="66">
        <v>-0.72738853503184708</v>
      </c>
      <c r="S45" s="66">
        <v>-0.79136690647482011</v>
      </c>
      <c r="V45" s="62">
        <v>2024</v>
      </c>
      <c r="W45" s="66">
        <v>0.13513513513513514</v>
      </c>
      <c r="X45" s="66">
        <v>0.24155405405405406</v>
      </c>
      <c r="Y45" s="66">
        <v>0.19172297297297297</v>
      </c>
      <c r="Z45" s="66">
        <v>0.16469594594594594</v>
      </c>
      <c r="AA45" s="66">
        <v>1.266891891891892E-2</v>
      </c>
      <c r="AB45" s="66">
        <v>0.18074324324324326</v>
      </c>
      <c r="AC45" s="66">
        <v>7.3479729729729729E-2</v>
      </c>
    </row>
    <row r="46" spans="2:29" x14ac:dyDescent="0.2">
      <c r="B46" s="62"/>
      <c r="C46" s="63"/>
      <c r="D46" s="63"/>
      <c r="E46" s="63"/>
      <c r="F46" s="63"/>
      <c r="G46" s="63"/>
      <c r="H46" s="63"/>
      <c r="I46" s="63"/>
      <c r="L46" s="62"/>
      <c r="M46" s="66"/>
      <c r="N46" s="66"/>
      <c r="O46" s="66"/>
      <c r="P46" s="66"/>
      <c r="Q46" s="66"/>
      <c r="R46" s="66"/>
      <c r="S46" s="66"/>
      <c r="V46" s="62"/>
      <c r="W46" s="66"/>
      <c r="X46" s="66"/>
      <c r="Y46" s="66"/>
      <c r="Z46" s="66"/>
      <c r="AA46" s="66"/>
      <c r="AB46" s="66"/>
      <c r="AC46" s="66"/>
    </row>
    <row r="47" spans="2:29" ht="39" customHeight="1" x14ac:dyDescent="0.2">
      <c r="B47" s="257" t="str">
        <f>B2</f>
        <v>Innveid melkemengde til meieri regionvis i Trøndelag 1995 - 2024 i tusen liter</v>
      </c>
      <c r="C47" s="257"/>
      <c r="D47" s="257"/>
      <c r="E47" s="257"/>
      <c r="F47" s="257"/>
      <c r="G47" s="257"/>
      <c r="H47" s="257"/>
      <c r="I47" s="257"/>
      <c r="L47" s="258" t="str">
        <f>B6</f>
        <v>Endring i innveid melkemengde til meieri i Trøndelag regionvis 1995 - 2024 i prosent (1995 = 0 %)</v>
      </c>
      <c r="M47" s="258"/>
      <c r="N47" s="258"/>
      <c r="O47" s="258"/>
      <c r="P47" s="258"/>
      <c r="Q47" s="258"/>
      <c r="R47" s="258"/>
      <c r="S47" s="258"/>
    </row>
    <row r="48" spans="2:29" x14ac:dyDescent="0.2">
      <c r="B48" s="3" t="s">
        <v>96</v>
      </c>
      <c r="C48" s="3" t="s">
        <v>80</v>
      </c>
      <c r="K48"/>
      <c r="L48" s="3" t="s">
        <v>96</v>
      </c>
      <c r="M48" s="3" t="s">
        <v>80</v>
      </c>
      <c r="O48" s="30"/>
      <c r="P48" s="30"/>
      <c r="Q48" s="30"/>
      <c r="R48" s="30"/>
      <c r="S48" s="30"/>
      <c r="V48" s="3" t="s">
        <v>96</v>
      </c>
      <c r="W48" s="3" t="s">
        <v>80</v>
      </c>
      <c r="X48" s="30"/>
      <c r="Y48" s="30"/>
      <c r="Z48" s="30"/>
      <c r="AA48" s="30"/>
      <c r="AB48" s="30"/>
      <c r="AC48" s="30"/>
    </row>
    <row r="49" spans="2:29" s="83" customFormat="1" ht="36" x14ac:dyDescent="0.2">
      <c r="B49" s="85" t="s">
        <v>110</v>
      </c>
      <c r="C49" s="83" t="s">
        <v>103</v>
      </c>
      <c r="D49" s="83" t="s">
        <v>98</v>
      </c>
      <c r="E49" s="83" t="s">
        <v>99</v>
      </c>
      <c r="F49" s="83" t="s">
        <v>100</v>
      </c>
      <c r="G49" s="83" t="s">
        <v>1</v>
      </c>
      <c r="H49" s="83" t="s">
        <v>101</v>
      </c>
      <c r="I49" s="83" t="s">
        <v>102</v>
      </c>
      <c r="L49" s="85" t="s">
        <v>110</v>
      </c>
      <c r="M49" s="83" t="s">
        <v>103</v>
      </c>
      <c r="N49" s="83" t="s">
        <v>98</v>
      </c>
      <c r="O49" s="83" t="s">
        <v>99</v>
      </c>
      <c r="P49" s="83" t="s">
        <v>100</v>
      </c>
      <c r="Q49" s="83" t="s">
        <v>1</v>
      </c>
      <c r="R49" s="83" t="s">
        <v>101</v>
      </c>
      <c r="S49" s="83" t="s">
        <v>102</v>
      </c>
      <c r="V49" s="85" t="s">
        <v>110</v>
      </c>
      <c r="W49" s="83" t="s">
        <v>103</v>
      </c>
      <c r="X49" s="83" t="s">
        <v>98</v>
      </c>
      <c r="Y49" s="83" t="s">
        <v>99</v>
      </c>
      <c r="Z49" s="83" t="s">
        <v>100</v>
      </c>
      <c r="AA49" s="83" t="s">
        <v>1</v>
      </c>
      <c r="AB49" s="83" t="s">
        <v>101</v>
      </c>
      <c r="AC49" s="83" t="s">
        <v>102</v>
      </c>
    </row>
    <row r="50" spans="2:29" x14ac:dyDescent="0.2">
      <c r="B50" s="62">
        <v>1995</v>
      </c>
      <c r="C50" s="63">
        <v>60100</v>
      </c>
      <c r="D50" s="63">
        <v>94364</v>
      </c>
      <c r="E50" s="63">
        <v>66287</v>
      </c>
      <c r="F50" s="63">
        <v>60563</v>
      </c>
      <c r="G50" s="63">
        <v>8663</v>
      </c>
      <c r="H50" s="63">
        <v>52577</v>
      </c>
      <c r="I50" s="63">
        <v>26891</v>
      </c>
      <c r="J50" s="63"/>
      <c r="K50"/>
      <c r="L50" s="62">
        <v>1995</v>
      </c>
      <c r="M50" s="66"/>
      <c r="N50" s="66"/>
      <c r="O50" s="66"/>
      <c r="P50" s="66"/>
      <c r="Q50" s="66"/>
      <c r="R50" s="66"/>
      <c r="S50" s="66"/>
      <c r="V50" s="62">
        <v>1995</v>
      </c>
      <c r="W50" s="66">
        <v>0.16267644710308707</v>
      </c>
      <c r="X50" s="66">
        <v>0.25542096929177549</v>
      </c>
      <c r="Y50" s="66">
        <v>0.17942318883731001</v>
      </c>
      <c r="Z50" s="66">
        <v>0.16392967830123564</v>
      </c>
      <c r="AA50" s="66">
        <v>2.3448686543328507E-2</v>
      </c>
      <c r="AB50" s="66">
        <v>0.14231347020530796</v>
      </c>
      <c r="AC50" s="66">
        <v>7.2787559717955308E-2</v>
      </c>
    </row>
    <row r="51" spans="2:29" x14ac:dyDescent="0.2">
      <c r="B51" s="62">
        <v>1996</v>
      </c>
      <c r="C51" s="63">
        <v>59125</v>
      </c>
      <c r="D51" s="63">
        <v>93671</v>
      </c>
      <c r="E51" s="63">
        <v>65767</v>
      </c>
      <c r="F51" s="63">
        <v>59198</v>
      </c>
      <c r="G51" s="63">
        <v>8402</v>
      </c>
      <c r="H51" s="63">
        <v>51349</v>
      </c>
      <c r="I51" s="63">
        <v>26318</v>
      </c>
      <c r="J51" s="63"/>
      <c r="K51"/>
      <c r="L51" s="62">
        <v>1996</v>
      </c>
      <c r="M51" s="66">
        <v>-1.6222961730449251E-2</v>
      </c>
      <c r="N51" s="66">
        <v>-7.3439023356364711E-3</v>
      </c>
      <c r="O51" s="66">
        <v>-7.8446754265542266E-3</v>
      </c>
      <c r="P51" s="66">
        <v>-2.2538513613922694E-2</v>
      </c>
      <c r="Q51" s="66">
        <v>-3.0128131132402172E-2</v>
      </c>
      <c r="R51" s="66">
        <v>-2.3356220400555378E-2</v>
      </c>
      <c r="S51" s="66">
        <v>-2.130824439403518E-2</v>
      </c>
      <c r="V51" s="62">
        <v>1996</v>
      </c>
      <c r="W51" s="66">
        <v>0.16250721490806147</v>
      </c>
      <c r="X51" s="66">
        <v>0.25745815353324353</v>
      </c>
      <c r="Y51" s="66">
        <v>0.18076299370585164</v>
      </c>
      <c r="Z51" s="66">
        <v>0.16270785806558008</v>
      </c>
      <c r="AA51" s="66">
        <v>2.3093202869472005E-2</v>
      </c>
      <c r="AB51" s="66">
        <v>0.14113459582772173</v>
      </c>
      <c r="AC51" s="66">
        <v>7.2335981090069543E-2</v>
      </c>
    </row>
    <row r="52" spans="2:29" x14ac:dyDescent="0.2">
      <c r="B52" s="62">
        <v>1997</v>
      </c>
      <c r="C52" s="63">
        <v>58700.601000000002</v>
      </c>
      <c r="D52" s="63">
        <v>95081.951000000001</v>
      </c>
      <c r="E52" s="63">
        <v>67014.656999999992</v>
      </c>
      <c r="F52" s="63">
        <v>59112.063000000002</v>
      </c>
      <c r="G52" s="63">
        <v>8327.3640000000014</v>
      </c>
      <c r="H52" s="63">
        <v>50884.002</v>
      </c>
      <c r="I52" s="63">
        <v>26539.162</v>
      </c>
      <c r="J52" s="63"/>
      <c r="K52"/>
      <c r="L52" s="62">
        <v>1997</v>
      </c>
      <c r="M52" s="66">
        <v>-2.3284509151414268E-2</v>
      </c>
      <c r="N52" s="66">
        <v>7.6083146115043972E-3</v>
      </c>
      <c r="O52" s="66">
        <v>1.0977371128577126E-2</v>
      </c>
      <c r="P52" s="66">
        <v>-2.3957482291167842E-2</v>
      </c>
      <c r="Q52" s="66">
        <v>-3.8743622301742886E-2</v>
      </c>
      <c r="R52" s="66">
        <v>-3.2200353766856225E-2</v>
      </c>
      <c r="S52" s="66">
        <v>-1.3083857052545451E-2</v>
      </c>
      <c r="V52" s="62">
        <v>1997</v>
      </c>
      <c r="W52" s="66">
        <v>0.16053337282359179</v>
      </c>
      <c r="X52" s="66">
        <v>0.26002844994172181</v>
      </c>
      <c r="Y52" s="66">
        <v>0.18327050717634258</v>
      </c>
      <c r="Z52" s="66">
        <v>0.16165863187585838</v>
      </c>
      <c r="AA52" s="66">
        <v>2.2773528837460397E-2</v>
      </c>
      <c r="AB52" s="66">
        <v>0.13915667513902266</v>
      </c>
      <c r="AC52" s="66">
        <v>7.2578834206002418E-2</v>
      </c>
    </row>
    <row r="53" spans="2:29" x14ac:dyDescent="0.2">
      <c r="B53" s="62">
        <v>1998</v>
      </c>
      <c r="C53" s="63">
        <v>57822.615000000005</v>
      </c>
      <c r="D53" s="63">
        <v>95273.475000000006</v>
      </c>
      <c r="E53" s="63">
        <v>66741.200999999986</v>
      </c>
      <c r="F53" s="63">
        <v>58856.398999999998</v>
      </c>
      <c r="G53" s="63">
        <v>8071.4409999999998</v>
      </c>
      <c r="H53" s="63">
        <v>50631.902999999991</v>
      </c>
      <c r="I53" s="63">
        <v>26324.716</v>
      </c>
      <c r="J53" s="63"/>
      <c r="K53"/>
      <c r="L53" s="62">
        <v>1998</v>
      </c>
      <c r="M53" s="66">
        <v>-3.789326123128111E-2</v>
      </c>
      <c r="N53" s="66">
        <v>9.6379445551270163E-3</v>
      </c>
      <c r="O53" s="66">
        <v>6.8520373527235562E-3</v>
      </c>
      <c r="P53" s="66">
        <v>-2.8178937635189843E-2</v>
      </c>
      <c r="Q53" s="66">
        <v>-6.8285697795221076E-2</v>
      </c>
      <c r="R53" s="66">
        <v>-3.6995207029689954E-2</v>
      </c>
      <c r="S53" s="66">
        <v>-2.1058495407385358E-2</v>
      </c>
      <c r="V53" s="62">
        <v>1998</v>
      </c>
      <c r="W53" s="66">
        <v>0.15897486196522481</v>
      </c>
      <c r="X53" s="66">
        <v>0.26194054933475935</v>
      </c>
      <c r="Y53" s="66">
        <v>0.1834952157796447</v>
      </c>
      <c r="Z53" s="66">
        <v>0.16181710057207191</v>
      </c>
      <c r="AA53" s="66">
        <v>2.219125196664758E-2</v>
      </c>
      <c r="AB53" s="66">
        <v>0.13920504616509732</v>
      </c>
      <c r="AC53" s="66">
        <v>7.237597421655427E-2</v>
      </c>
    </row>
    <row r="54" spans="2:29" x14ac:dyDescent="0.2">
      <c r="B54" s="62">
        <v>1999</v>
      </c>
      <c r="C54" s="63">
        <v>57288.172000000006</v>
      </c>
      <c r="D54" s="63">
        <v>93583.971000000005</v>
      </c>
      <c r="E54" s="63">
        <v>65657.993000000017</v>
      </c>
      <c r="F54" s="63">
        <v>58269.634000000005</v>
      </c>
      <c r="G54" s="63">
        <v>8003.652</v>
      </c>
      <c r="H54" s="63">
        <v>50023.146999999997</v>
      </c>
      <c r="I54" s="63">
        <v>25806.304</v>
      </c>
      <c r="J54" s="63"/>
      <c r="K54"/>
      <c r="L54" s="62">
        <v>1999</v>
      </c>
      <c r="M54" s="66">
        <v>-4.6785823627287754E-2</v>
      </c>
      <c r="N54" s="66">
        <v>-8.2661714213046814E-3</v>
      </c>
      <c r="O54" s="66">
        <v>-9.489145684673966E-3</v>
      </c>
      <c r="P54" s="66">
        <v>-3.7867443818833189E-2</v>
      </c>
      <c r="Q54" s="66">
        <v>-7.6110816114509983E-2</v>
      </c>
      <c r="R54" s="66">
        <v>-4.857357780017884E-2</v>
      </c>
      <c r="S54" s="66">
        <v>-4.0336766948049531E-2</v>
      </c>
      <c r="V54" s="62">
        <v>1999</v>
      </c>
      <c r="W54" s="66">
        <v>0.1597404374026806</v>
      </c>
      <c r="X54" s="66">
        <v>0.2609464386718392</v>
      </c>
      <c r="Y54" s="66">
        <v>0.18307856848359802</v>
      </c>
      <c r="Z54" s="66">
        <v>0.16247711346862506</v>
      </c>
      <c r="AA54" s="66">
        <v>2.231711759451566E-2</v>
      </c>
      <c r="AB54" s="66">
        <v>0.13948288281983562</v>
      </c>
      <c r="AC54" s="66">
        <v>7.1957441558905835E-2</v>
      </c>
    </row>
    <row r="55" spans="2:29" x14ac:dyDescent="0.2">
      <c r="B55" s="62">
        <v>2000</v>
      </c>
      <c r="C55" s="63">
        <v>53291.959000000003</v>
      </c>
      <c r="D55" s="63">
        <v>88677.152000000002</v>
      </c>
      <c r="E55" s="63">
        <v>63017.425000000003</v>
      </c>
      <c r="F55" s="63">
        <v>54874.058999999994</v>
      </c>
      <c r="G55" s="63">
        <v>7485.0139999999992</v>
      </c>
      <c r="H55" s="63">
        <v>48017.985000000001</v>
      </c>
      <c r="I55" s="63">
        <v>24197.26</v>
      </c>
      <c r="J55" s="63"/>
      <c r="K55"/>
      <c r="L55" s="62">
        <v>2000</v>
      </c>
      <c r="M55" s="66">
        <v>-0.11327855241264555</v>
      </c>
      <c r="N55" s="66">
        <v>-6.0265016319782948E-2</v>
      </c>
      <c r="O55" s="66">
        <v>-4.9324528188030792E-2</v>
      </c>
      <c r="P55" s="66">
        <v>-9.3934266796559057E-2</v>
      </c>
      <c r="Q55" s="66">
        <v>-0.13597899111162423</v>
      </c>
      <c r="R55" s="66">
        <v>-8.6711204519086288E-2</v>
      </c>
      <c r="S55" s="66">
        <v>-0.10017254843627986</v>
      </c>
      <c r="V55" s="62">
        <v>2000</v>
      </c>
      <c r="W55" s="66">
        <v>0.15694376537290716</v>
      </c>
      <c r="X55" s="66">
        <v>0.26115245899340322</v>
      </c>
      <c r="Y55" s="66">
        <v>0.18558507041568456</v>
      </c>
      <c r="Z55" s="66">
        <v>0.16160301858588202</v>
      </c>
      <c r="AA55" s="66">
        <v>2.2043218209128419E-2</v>
      </c>
      <c r="AB55" s="66">
        <v>0.14141201623906854</v>
      </c>
      <c r="AC55" s="66">
        <v>7.1260452183925738E-2</v>
      </c>
    </row>
    <row r="56" spans="2:29" x14ac:dyDescent="0.2">
      <c r="B56" s="62">
        <v>2001</v>
      </c>
      <c r="C56" s="63">
        <v>50585.638999999996</v>
      </c>
      <c r="D56" s="63">
        <v>86019.899000000005</v>
      </c>
      <c r="E56" s="63">
        <v>61573.949000000008</v>
      </c>
      <c r="F56" s="63">
        <v>52535.866999999998</v>
      </c>
      <c r="G56" s="63">
        <v>6965.2870000000003</v>
      </c>
      <c r="H56" s="63">
        <v>46561.862000000001</v>
      </c>
      <c r="I56" s="63">
        <v>23255.205000000002</v>
      </c>
      <c r="J56" s="63"/>
      <c r="K56"/>
      <c r="L56" s="62">
        <v>2001</v>
      </c>
      <c r="M56" s="66">
        <v>-0.15830883527454251</v>
      </c>
      <c r="N56" s="66">
        <v>-8.8424621677758414E-2</v>
      </c>
      <c r="O56" s="66">
        <v>-7.1100683391916844E-2</v>
      </c>
      <c r="P56" s="66">
        <v>-0.13254186549543454</v>
      </c>
      <c r="Q56" s="66">
        <v>-0.19597287313863554</v>
      </c>
      <c r="R56" s="66">
        <v>-0.11440626129296078</v>
      </c>
      <c r="S56" s="66">
        <v>-0.13520490126808218</v>
      </c>
      <c r="V56" s="62">
        <v>2001</v>
      </c>
      <c r="W56" s="66">
        <v>0.15446104740372715</v>
      </c>
      <c r="X56" s="66">
        <v>0.26265801835779562</v>
      </c>
      <c r="Y56" s="66">
        <v>0.18801337382184061</v>
      </c>
      <c r="Z56" s="66">
        <v>0.1604159837356785</v>
      </c>
      <c r="AA56" s="66">
        <v>2.1268200753331683E-2</v>
      </c>
      <c r="AB56" s="66">
        <v>0.14217461943275644</v>
      </c>
      <c r="AC56" s="66">
        <v>7.1008756494869874E-2</v>
      </c>
    </row>
    <row r="57" spans="2:29" x14ac:dyDescent="0.2">
      <c r="B57" s="62">
        <v>2002</v>
      </c>
      <c r="C57" s="63">
        <v>50890.589</v>
      </c>
      <c r="D57" s="63">
        <v>87786.510000000009</v>
      </c>
      <c r="E57" s="63">
        <v>62097.290000000008</v>
      </c>
      <c r="F57" s="63">
        <v>51710.002999999997</v>
      </c>
      <c r="G57" s="63">
        <v>6590.7820000000002</v>
      </c>
      <c r="H57" s="63">
        <v>46878.381000000001</v>
      </c>
      <c r="I57" s="63">
        <v>23024.371000000003</v>
      </c>
      <c r="J57" s="63"/>
      <c r="K57" s="63"/>
      <c r="L57" s="62">
        <v>2002</v>
      </c>
      <c r="M57" s="66">
        <v>-0.15323479201331114</v>
      </c>
      <c r="N57" s="66">
        <v>-6.9703382645924197E-2</v>
      </c>
      <c r="O57" s="66">
        <v>-6.3205605925747005E-2</v>
      </c>
      <c r="P57" s="66">
        <v>-0.14617831018938962</v>
      </c>
      <c r="Q57" s="66">
        <v>-0.23920327831005422</v>
      </c>
      <c r="R57" s="66">
        <v>-0.10838615744527072</v>
      </c>
      <c r="S57" s="66">
        <v>-0.14378896285002407</v>
      </c>
      <c r="V57" s="62">
        <v>2002</v>
      </c>
      <c r="W57" s="66">
        <v>0.15469302034568727</v>
      </c>
      <c r="X57" s="66">
        <v>0.26684620171141821</v>
      </c>
      <c r="Y57" s="66">
        <v>0.18875822689696212</v>
      </c>
      <c r="Z57" s="66">
        <v>0.15718380752391273</v>
      </c>
      <c r="AA57" s="66">
        <v>2.0034116209973311E-2</v>
      </c>
      <c r="AB57" s="66">
        <v>0.14249704097167906</v>
      </c>
      <c r="AC57" s="66">
        <v>6.9987586340367419E-2</v>
      </c>
    </row>
    <row r="58" spans="2:29" x14ac:dyDescent="0.2">
      <c r="B58" s="62">
        <v>2003</v>
      </c>
      <c r="C58" s="63">
        <v>52196.975999999995</v>
      </c>
      <c r="D58" s="63">
        <v>88407.164000000004</v>
      </c>
      <c r="E58" s="63">
        <v>64168.399999999994</v>
      </c>
      <c r="F58" s="63">
        <v>52485.845000000001</v>
      </c>
      <c r="G58" s="63">
        <v>6361.7939999999999</v>
      </c>
      <c r="H58" s="63">
        <v>47438.791999999994</v>
      </c>
      <c r="I58" s="63">
        <v>22752.03</v>
      </c>
      <c r="J58" s="63"/>
      <c r="K58" s="63"/>
      <c r="L58" s="62">
        <v>2003</v>
      </c>
      <c r="M58" s="66">
        <v>-0.13149790349417645</v>
      </c>
      <c r="N58" s="66">
        <v>-6.3126149802890885E-2</v>
      </c>
      <c r="O58" s="66">
        <v>-3.1961017997495823E-2</v>
      </c>
      <c r="P58" s="66">
        <v>-0.13336781533279393</v>
      </c>
      <c r="Q58" s="66">
        <v>-0.26563615375735888</v>
      </c>
      <c r="R58" s="66">
        <v>-9.7727295205127837E-2</v>
      </c>
      <c r="S58" s="66">
        <v>-0.15391655200624749</v>
      </c>
      <c r="V58" s="62">
        <v>2003</v>
      </c>
      <c r="W58" s="66">
        <v>0.15636685382936197</v>
      </c>
      <c r="X58" s="66">
        <v>0.26484197265865428</v>
      </c>
      <c r="Y58" s="66">
        <v>0.19222973421418191</v>
      </c>
      <c r="Z58" s="66">
        <v>0.15723222075596008</v>
      </c>
      <c r="AA58" s="66">
        <v>1.9058071726042368E-2</v>
      </c>
      <c r="AB58" s="66">
        <v>0.14211272803438854</v>
      </c>
      <c r="AC58" s="66">
        <v>6.815841878141099E-2</v>
      </c>
    </row>
    <row r="59" spans="2:29" x14ac:dyDescent="0.2">
      <c r="B59" s="62">
        <v>2004</v>
      </c>
      <c r="C59" s="63">
        <v>52037</v>
      </c>
      <c r="D59" s="63">
        <v>88579</v>
      </c>
      <c r="E59" s="63">
        <v>63153</v>
      </c>
      <c r="F59" s="63">
        <v>52647</v>
      </c>
      <c r="G59" s="63">
        <v>6308</v>
      </c>
      <c r="H59" s="63">
        <v>47245</v>
      </c>
      <c r="I59" s="63">
        <v>22869</v>
      </c>
      <c r="J59" s="63"/>
      <c r="K59" s="63"/>
      <c r="L59" s="62">
        <v>2004</v>
      </c>
      <c r="M59" s="66">
        <v>-0.13415973377703827</v>
      </c>
      <c r="N59" s="66">
        <v>-6.1305158746979782E-2</v>
      </c>
      <c r="O59" s="66">
        <v>-4.727925535927105E-2</v>
      </c>
      <c r="P59" s="66">
        <v>-0.13070686722916633</v>
      </c>
      <c r="Q59" s="66">
        <v>-0.27184578090730693</v>
      </c>
      <c r="R59" s="66">
        <v>-0.10141316545257432</v>
      </c>
      <c r="S59" s="66">
        <v>-0.14956676955115095</v>
      </c>
      <c r="V59" s="62">
        <v>2004</v>
      </c>
      <c r="W59" s="66">
        <v>0.15634332618270749</v>
      </c>
      <c r="X59" s="66">
        <v>0.26613247285466202</v>
      </c>
      <c r="Y59" s="66">
        <v>0.18974095505921801</v>
      </c>
      <c r="Z59" s="66">
        <v>0.15817604960972004</v>
      </c>
      <c r="AA59" s="66">
        <v>1.895216291409034E-2</v>
      </c>
      <c r="AB59" s="66">
        <v>0.1419459316544385</v>
      </c>
      <c r="AC59" s="66">
        <v>6.870910172516359E-2</v>
      </c>
    </row>
    <row r="60" spans="2:29" x14ac:dyDescent="0.2">
      <c r="B60" s="62">
        <v>2005</v>
      </c>
      <c r="C60" s="63">
        <v>52020</v>
      </c>
      <c r="D60" s="63">
        <v>88643</v>
      </c>
      <c r="E60" s="63">
        <v>62832</v>
      </c>
      <c r="F60" s="63">
        <v>52439</v>
      </c>
      <c r="G60" s="63">
        <v>6105</v>
      </c>
      <c r="H60" s="63">
        <v>47202</v>
      </c>
      <c r="I60" s="63">
        <v>22251</v>
      </c>
      <c r="J60" s="63"/>
      <c r="K60" s="63"/>
      <c r="L60" s="62">
        <v>2005</v>
      </c>
      <c r="M60" s="66">
        <v>-0.13444259567387687</v>
      </c>
      <c r="N60" s="66">
        <v>-6.0626934000254332E-2</v>
      </c>
      <c r="O60" s="66">
        <v>-5.2121833843740098E-2</v>
      </c>
      <c r="P60" s="66">
        <v>-0.13414130739890692</v>
      </c>
      <c r="Q60" s="66">
        <v>-0.29527877178806416</v>
      </c>
      <c r="R60" s="66">
        <v>-0.10223101356106282</v>
      </c>
      <c r="S60" s="66">
        <v>-0.17254843627979621</v>
      </c>
      <c r="V60" s="62">
        <v>2005</v>
      </c>
      <c r="W60" s="66">
        <v>0.15692686399671787</v>
      </c>
      <c r="X60" s="66">
        <v>0.26740615158133529</v>
      </c>
      <c r="Y60" s="66">
        <v>0.18954303572936904</v>
      </c>
      <c r="Z60" s="66">
        <v>0.15819084623459992</v>
      </c>
      <c r="AA60" s="66">
        <v>1.8416734038830498E-2</v>
      </c>
      <c r="AB60" s="66">
        <v>0.14239257659310028</v>
      </c>
      <c r="AC60" s="66">
        <v>6.712379182604708E-2</v>
      </c>
    </row>
    <row r="61" spans="2:29" x14ac:dyDescent="0.2">
      <c r="B61" s="62">
        <v>2006</v>
      </c>
      <c r="C61" s="63">
        <v>51501</v>
      </c>
      <c r="D61" s="63">
        <v>88233</v>
      </c>
      <c r="E61" s="63">
        <v>63068</v>
      </c>
      <c r="F61" s="63">
        <v>52382</v>
      </c>
      <c r="G61" s="63">
        <v>5640</v>
      </c>
      <c r="H61" s="63">
        <v>46709</v>
      </c>
      <c r="I61" s="63">
        <v>21729</v>
      </c>
      <c r="J61" s="63"/>
      <c r="K61" s="63"/>
      <c r="L61" s="62">
        <v>2006</v>
      </c>
      <c r="M61" s="66">
        <v>-0.14307820299500831</v>
      </c>
      <c r="N61" s="66">
        <v>-6.4971811283964218E-2</v>
      </c>
      <c r="O61" s="66">
        <v>-4.8561558073227026E-2</v>
      </c>
      <c r="P61" s="66">
        <v>-0.13508247609926852</v>
      </c>
      <c r="Q61" s="66">
        <v>-0.34895532725383815</v>
      </c>
      <c r="R61" s="66">
        <v>-0.11160773722350077</v>
      </c>
      <c r="S61" s="66">
        <v>-0.19196013536127329</v>
      </c>
      <c r="V61" s="62">
        <v>2006</v>
      </c>
      <c r="W61" s="66">
        <v>0.15641343367895474</v>
      </c>
      <c r="X61" s="66">
        <v>0.26797201013174921</v>
      </c>
      <c r="Y61" s="66">
        <v>0.1915435124612011</v>
      </c>
      <c r="Z61" s="66">
        <v>0.15908911444381676</v>
      </c>
      <c r="AA61" s="66">
        <v>1.7129216247243836E-2</v>
      </c>
      <c r="AB61" s="66">
        <v>0.14185967405895608</v>
      </c>
      <c r="AC61" s="66">
        <v>6.5993038978078247E-2</v>
      </c>
    </row>
    <row r="62" spans="2:29" x14ac:dyDescent="0.2">
      <c r="B62" s="62">
        <v>2007</v>
      </c>
      <c r="C62" s="63">
        <v>53352</v>
      </c>
      <c r="D62" s="63">
        <v>93248</v>
      </c>
      <c r="E62" s="63">
        <v>66489</v>
      </c>
      <c r="F62" s="63">
        <v>53935</v>
      </c>
      <c r="G62" s="63">
        <v>5796</v>
      </c>
      <c r="H62" s="63">
        <v>48108</v>
      </c>
      <c r="I62" s="63">
        <v>22586</v>
      </c>
      <c r="J62" s="63"/>
      <c r="K62" s="63"/>
      <c r="L62" s="62">
        <v>2007</v>
      </c>
      <c r="M62" s="66">
        <v>-0.11227953410981698</v>
      </c>
      <c r="N62" s="66">
        <v>-1.1826544021024968E-2</v>
      </c>
      <c r="O62" s="66">
        <v>3.0473546849306803E-3</v>
      </c>
      <c r="P62" s="66">
        <v>-0.10943975694731106</v>
      </c>
      <c r="Q62" s="66">
        <v>-0.33094770864596562</v>
      </c>
      <c r="R62" s="66">
        <v>-8.4999144112444608E-2</v>
      </c>
      <c r="S62" s="66">
        <v>-0.16009073667769885</v>
      </c>
      <c r="V62" s="62">
        <v>2007</v>
      </c>
      <c r="W62" s="66">
        <v>0.15531244723650273</v>
      </c>
      <c r="X62" s="66">
        <v>0.27145327410236553</v>
      </c>
      <c r="Y62" s="66">
        <v>0.19355543005525247</v>
      </c>
      <c r="Z62" s="66">
        <v>0.15700961241754338</v>
      </c>
      <c r="AA62" s="66">
        <v>1.6872674767258393E-2</v>
      </c>
      <c r="AB62" s="66">
        <v>0.14004669387564991</v>
      </c>
      <c r="AC62" s="66">
        <v>6.5749867545427554E-2</v>
      </c>
    </row>
    <row r="63" spans="2:29" x14ac:dyDescent="0.2">
      <c r="B63" s="62">
        <v>2008</v>
      </c>
      <c r="C63" s="63">
        <v>52207</v>
      </c>
      <c r="D63" s="63">
        <v>91043</v>
      </c>
      <c r="E63" s="63">
        <v>65656</v>
      </c>
      <c r="F63" s="63">
        <v>53021</v>
      </c>
      <c r="G63" s="63">
        <v>5515</v>
      </c>
      <c r="H63" s="63">
        <v>47215</v>
      </c>
      <c r="I63" s="63">
        <v>21984</v>
      </c>
      <c r="J63" s="63"/>
      <c r="K63" s="63"/>
      <c r="L63" s="62">
        <v>2008</v>
      </c>
      <c r="M63" s="66">
        <v>-0.13133111480865226</v>
      </c>
      <c r="N63" s="66">
        <v>-3.5193505998050101E-2</v>
      </c>
      <c r="O63" s="66">
        <v>-9.5192119118379173E-3</v>
      </c>
      <c r="P63" s="66">
        <v>-0.12453147961626736</v>
      </c>
      <c r="Q63" s="66">
        <v>-0.36338450883065915</v>
      </c>
      <c r="R63" s="66">
        <v>-0.10198375715617095</v>
      </c>
      <c r="S63" s="66">
        <v>-0.18247740879848276</v>
      </c>
      <c r="V63" s="62">
        <v>2008</v>
      </c>
      <c r="W63" s="66">
        <v>0.1550821201220291</v>
      </c>
      <c r="X63" s="66">
        <v>0.27044537058765866</v>
      </c>
      <c r="Y63" s="66">
        <v>0.1950326906110664</v>
      </c>
      <c r="Z63" s="66">
        <v>0.15750012624724855</v>
      </c>
      <c r="AA63" s="66">
        <v>1.638243707688606E-2</v>
      </c>
      <c r="AB63" s="66">
        <v>0.14025326683321401</v>
      </c>
      <c r="AC63" s="66">
        <v>6.5303988521897213E-2</v>
      </c>
    </row>
    <row r="64" spans="2:29" x14ac:dyDescent="0.2">
      <c r="B64" s="62">
        <v>2009</v>
      </c>
      <c r="C64" s="63">
        <v>50733</v>
      </c>
      <c r="D64" s="63">
        <v>88266</v>
      </c>
      <c r="E64" s="63">
        <v>66219</v>
      </c>
      <c r="F64" s="63">
        <v>53039</v>
      </c>
      <c r="G64" s="63">
        <v>5445</v>
      </c>
      <c r="H64" s="63">
        <v>45475</v>
      </c>
      <c r="I64" s="63">
        <v>21228</v>
      </c>
      <c r="J64" s="63"/>
      <c r="K64" s="63"/>
      <c r="L64" s="62">
        <v>2009</v>
      </c>
      <c r="M64" s="66">
        <v>-0.15585690515806988</v>
      </c>
      <c r="N64" s="66">
        <v>-6.4622101648933922E-2</v>
      </c>
      <c r="O64" s="66">
        <v>-1.0258421711647834E-3</v>
      </c>
      <c r="P64" s="66">
        <v>-0.12423426844773211</v>
      </c>
      <c r="Q64" s="66">
        <v>-0.37146485051367889</v>
      </c>
      <c r="R64" s="66">
        <v>-0.13507807596477547</v>
      </c>
      <c r="S64" s="66">
        <v>-0.21059090401993233</v>
      </c>
      <c r="V64" s="62">
        <v>2009</v>
      </c>
      <c r="W64" s="66">
        <v>0.15354791846370364</v>
      </c>
      <c r="X64" s="66">
        <v>0.2671448676624143</v>
      </c>
      <c r="Y64" s="66">
        <v>0.20041766922413401</v>
      </c>
      <c r="Z64" s="66">
        <v>0.16052723173075467</v>
      </c>
      <c r="AA64" s="66">
        <v>1.6479774821809599E-2</v>
      </c>
      <c r="AB64" s="66">
        <v>0.13763411570648143</v>
      </c>
      <c r="AC64" s="66">
        <v>6.4248422390702317E-2</v>
      </c>
    </row>
    <row r="65" spans="2:29" x14ac:dyDescent="0.2">
      <c r="B65" s="62">
        <v>2010</v>
      </c>
      <c r="C65" s="63">
        <v>50781.824000000001</v>
      </c>
      <c r="D65" s="63">
        <v>88943.932000000001</v>
      </c>
      <c r="E65" s="63">
        <v>68168.835999999996</v>
      </c>
      <c r="F65" s="63">
        <v>53773.06</v>
      </c>
      <c r="G65" s="63">
        <v>5626.6409999999996</v>
      </c>
      <c r="H65" s="63">
        <v>45841.944000000003</v>
      </c>
      <c r="I65" s="63">
        <v>21486.275999999998</v>
      </c>
      <c r="J65" s="63"/>
      <c r="K65" s="63"/>
      <c r="L65" s="62">
        <v>2010</v>
      </c>
      <c r="M65" s="66">
        <v>-0.15504452579034941</v>
      </c>
      <c r="N65" s="66">
        <v>-5.7437878852104607E-2</v>
      </c>
      <c r="O65" s="66">
        <v>2.838921658847128E-2</v>
      </c>
      <c r="P65" s="66">
        <v>-0.11211366676023318</v>
      </c>
      <c r="Q65" s="66">
        <v>-0.35049740274731622</v>
      </c>
      <c r="R65" s="66">
        <v>-0.12809890256195669</v>
      </c>
      <c r="S65" s="66">
        <v>-0.20098635231118225</v>
      </c>
      <c r="V65" s="62">
        <v>2010</v>
      </c>
      <c r="W65" s="66">
        <v>0.15175853992824445</v>
      </c>
      <c r="X65" s="66">
        <v>0.26580378947784661</v>
      </c>
      <c r="Y65" s="66">
        <v>0.20371861829870361</v>
      </c>
      <c r="Z65" s="66">
        <v>0.1606976754728992</v>
      </c>
      <c r="AA65" s="66">
        <v>1.6814890754227284E-2</v>
      </c>
      <c r="AB65" s="66">
        <v>0.13699599464785561</v>
      </c>
      <c r="AC65" s="66">
        <v>6.4210491420223115E-2</v>
      </c>
    </row>
    <row r="66" spans="2:29" x14ac:dyDescent="0.2">
      <c r="B66" s="62">
        <v>2011</v>
      </c>
      <c r="C66" s="63">
        <v>49179.570999999996</v>
      </c>
      <c r="D66" s="63">
        <v>88510.038</v>
      </c>
      <c r="E66" s="63">
        <v>66779.084000000003</v>
      </c>
      <c r="F66" s="63">
        <v>52645.387000000002</v>
      </c>
      <c r="G66" s="63">
        <v>5602.0849999999991</v>
      </c>
      <c r="H66" s="63">
        <v>44996.67</v>
      </c>
      <c r="I66" s="63">
        <v>21127.331999999999</v>
      </c>
      <c r="J66" s="63"/>
      <c r="K66" s="63"/>
      <c r="L66" s="62">
        <v>2011</v>
      </c>
      <c r="M66" s="66">
        <v>-0.18170430948419308</v>
      </c>
      <c r="N66" s="66">
        <v>-6.2035967106099779E-2</v>
      </c>
      <c r="O66" s="66">
        <v>7.4235370434625574E-3</v>
      </c>
      <c r="P66" s="66">
        <v>-0.13073350065221337</v>
      </c>
      <c r="Q66" s="66">
        <v>-0.35333198660971959</v>
      </c>
      <c r="R66" s="66">
        <v>-0.1441757802841547</v>
      </c>
      <c r="S66" s="66">
        <v>-0.21433446134394413</v>
      </c>
      <c r="V66" s="62">
        <v>2011</v>
      </c>
      <c r="W66" s="66">
        <v>0.14955463454681919</v>
      </c>
      <c r="X66" s="66">
        <v>0.26915823212071288</v>
      </c>
      <c r="Y66" s="66">
        <v>0.20307459581116197</v>
      </c>
      <c r="Z66" s="66">
        <v>0.16009414993394039</v>
      </c>
      <c r="AA66" s="66">
        <v>1.7035890265801983E-2</v>
      </c>
      <c r="AB66" s="66">
        <v>0.1368344701029178</v>
      </c>
      <c r="AC66" s="66">
        <v>6.4248027218645698E-2</v>
      </c>
    </row>
    <row r="67" spans="2:29" x14ac:dyDescent="0.2">
      <c r="B67" s="62">
        <v>2012</v>
      </c>
      <c r="C67" s="63">
        <v>50816.506000000001</v>
      </c>
      <c r="D67" s="63">
        <v>92736.436000000002</v>
      </c>
      <c r="E67" s="63">
        <v>69326.983999999997</v>
      </c>
      <c r="F67" s="63">
        <v>54492.673000000003</v>
      </c>
      <c r="G67" s="63">
        <v>5616.8870000000006</v>
      </c>
      <c r="H67" s="63">
        <v>45543.509000000005</v>
      </c>
      <c r="I67" s="63">
        <v>22211.614000000005</v>
      </c>
      <c r="J67" s="63"/>
      <c r="K67" s="63"/>
      <c r="L67" s="62">
        <v>2012</v>
      </c>
      <c r="M67" s="66">
        <v>-0.15446745424292843</v>
      </c>
      <c r="N67" s="66">
        <v>-1.7247721588741452E-2</v>
      </c>
      <c r="O67" s="66">
        <v>4.5860938042149996E-2</v>
      </c>
      <c r="P67" s="66">
        <v>-0.10023161005894685</v>
      </c>
      <c r="Q67" s="66">
        <v>-0.3516233406441186</v>
      </c>
      <c r="R67" s="66">
        <v>-0.13377505373071866</v>
      </c>
      <c r="S67" s="66">
        <v>-0.17401308988137276</v>
      </c>
      <c r="V67" s="62">
        <v>2012</v>
      </c>
      <c r="W67" s="66">
        <v>0.14913370500309225</v>
      </c>
      <c r="X67" s="66">
        <v>0.27215818988936674</v>
      </c>
      <c r="Y67" s="66">
        <v>0.20345731720732818</v>
      </c>
      <c r="Z67" s="66">
        <v>0.15992233350344806</v>
      </c>
      <c r="AA67" s="66">
        <v>1.6484155146237404E-2</v>
      </c>
      <c r="AB67" s="66">
        <v>0.13365878079086502</v>
      </c>
      <c r="AC67" s="66">
        <v>6.5185518459662584E-2</v>
      </c>
    </row>
    <row r="68" spans="2:29" x14ac:dyDescent="0.2">
      <c r="B68" s="62">
        <v>2013</v>
      </c>
      <c r="C68" s="63">
        <v>50156.968000000001</v>
      </c>
      <c r="D68" s="63">
        <v>90927.776000000013</v>
      </c>
      <c r="E68" s="63">
        <v>69910.347999999998</v>
      </c>
      <c r="F68" s="63">
        <v>54077.733999999997</v>
      </c>
      <c r="G68" s="63">
        <v>5747.9369999999999</v>
      </c>
      <c r="H68" s="63">
        <v>45597.033000000003</v>
      </c>
      <c r="I68" s="63">
        <v>20850.498000000003</v>
      </c>
      <c r="J68" s="63"/>
      <c r="K68" s="63"/>
      <c r="L68" s="62">
        <v>2013</v>
      </c>
      <c r="M68" s="66">
        <v>-0.1654414642262895</v>
      </c>
      <c r="N68" s="66">
        <v>-3.6414564876435795E-2</v>
      </c>
      <c r="O68" s="66">
        <v>5.4661517341258438E-2</v>
      </c>
      <c r="P68" s="66">
        <v>-0.10708297145121615</v>
      </c>
      <c r="Q68" s="66">
        <v>-0.33649578667897956</v>
      </c>
      <c r="R68" s="66">
        <v>-0.13275704205260849</v>
      </c>
      <c r="S68" s="66">
        <v>-0.22462913242348728</v>
      </c>
      <c r="V68" s="62">
        <v>2013</v>
      </c>
      <c r="W68" s="66">
        <v>0.14871533699518166</v>
      </c>
      <c r="X68" s="66">
        <v>0.26960072327462847</v>
      </c>
      <c r="Y68" s="66">
        <v>0.20728407989634512</v>
      </c>
      <c r="Z68" s="66">
        <v>0.16034040246902073</v>
      </c>
      <c r="AA68" s="66">
        <v>1.7042624824970952E-2</v>
      </c>
      <c r="AB68" s="66">
        <v>0.13519513636819952</v>
      </c>
      <c r="AC68" s="66">
        <v>6.1821696171653798E-2</v>
      </c>
    </row>
    <row r="69" spans="2:29" x14ac:dyDescent="0.2">
      <c r="B69" s="62">
        <v>2014</v>
      </c>
      <c r="C69" s="63">
        <v>49634.957999999999</v>
      </c>
      <c r="D69" s="63">
        <v>88844.10100000001</v>
      </c>
      <c r="E69" s="63">
        <v>69585.640000000014</v>
      </c>
      <c r="F69" s="63">
        <v>53364.748999999996</v>
      </c>
      <c r="G69" s="63">
        <v>5497.5049999999992</v>
      </c>
      <c r="H69" s="63">
        <v>45375.591</v>
      </c>
      <c r="I69" s="63">
        <v>20429.196</v>
      </c>
      <c r="J69" s="63"/>
      <c r="K69" s="63"/>
      <c r="L69" s="62">
        <v>2014</v>
      </c>
      <c r="M69" s="66">
        <v>-0.17412715474209653</v>
      </c>
      <c r="N69" s="66">
        <v>-5.8495814081641201E-2</v>
      </c>
      <c r="O69" s="66">
        <v>4.976300028663258E-2</v>
      </c>
      <c r="P69" s="66">
        <v>-0.1188555883955551</v>
      </c>
      <c r="Q69" s="66">
        <v>-0.3654040170841511</v>
      </c>
      <c r="R69" s="66">
        <v>-0.13696880765353672</v>
      </c>
      <c r="S69" s="66">
        <v>-0.24029615856606301</v>
      </c>
      <c r="V69" s="62">
        <v>2014</v>
      </c>
      <c r="W69" s="66">
        <v>0.14917410043297946</v>
      </c>
      <c r="X69" s="66">
        <v>0.26701420489671357</v>
      </c>
      <c r="Y69" s="66">
        <v>0.20913436151297146</v>
      </c>
      <c r="Z69" s="66">
        <v>0.16038370430184992</v>
      </c>
      <c r="AA69" s="66">
        <v>1.6522334178278274E-2</v>
      </c>
      <c r="AB69" s="66">
        <v>0.13637289607537895</v>
      </c>
      <c r="AC69" s="66">
        <v>6.1398398601828622E-2</v>
      </c>
    </row>
    <row r="70" spans="2:29" x14ac:dyDescent="0.2">
      <c r="B70" s="62">
        <v>2015</v>
      </c>
      <c r="C70" s="63">
        <v>50947.632000000005</v>
      </c>
      <c r="D70" s="63">
        <v>90322.600999999981</v>
      </c>
      <c r="E70" s="63">
        <v>72340.896999999997</v>
      </c>
      <c r="F70" s="63">
        <v>54753.369000000006</v>
      </c>
      <c r="G70" s="63">
        <v>5531.37</v>
      </c>
      <c r="H70" s="63">
        <v>46036.993000000002</v>
      </c>
      <c r="I70" s="63">
        <v>20794.169999999998</v>
      </c>
      <c r="J70" s="63"/>
      <c r="K70" s="63"/>
      <c r="L70" s="62">
        <v>2015</v>
      </c>
      <c r="M70" s="66">
        <v>-0.15228565723793669</v>
      </c>
      <c r="N70" s="66">
        <v>-4.2827762706116948E-2</v>
      </c>
      <c r="O70" s="66">
        <v>9.1328571213058332E-2</v>
      </c>
      <c r="P70" s="66">
        <v>-9.5927067681587666E-2</v>
      </c>
      <c r="Q70" s="66">
        <v>-0.36149486321135865</v>
      </c>
      <c r="R70" s="66">
        <v>-0.12438912452212941</v>
      </c>
      <c r="S70" s="66">
        <v>-0.22672381094046343</v>
      </c>
      <c r="V70" s="62">
        <v>2015</v>
      </c>
      <c r="W70" s="66">
        <v>0.14952624011352295</v>
      </c>
      <c r="X70" s="66">
        <v>0.26508786364798903</v>
      </c>
      <c r="Y70" s="66">
        <v>0.21231334824059397</v>
      </c>
      <c r="Z70" s="66">
        <v>0.16069570024605506</v>
      </c>
      <c r="AA70" s="66">
        <v>1.6234021608241521E-2</v>
      </c>
      <c r="AB70" s="66">
        <v>0.13511400234308385</v>
      </c>
      <c r="AC70" s="66">
        <v>6.1028823800513728E-2</v>
      </c>
    </row>
    <row r="71" spans="2:29" x14ac:dyDescent="0.2">
      <c r="B71" s="62">
        <v>2016</v>
      </c>
      <c r="C71" s="63">
        <v>50966.31</v>
      </c>
      <c r="D71" s="63">
        <v>89607.737999999998</v>
      </c>
      <c r="E71" s="63">
        <v>71325.935000000012</v>
      </c>
      <c r="F71" s="63">
        <v>55784.847999999998</v>
      </c>
      <c r="G71" s="63">
        <v>5503.1949999999997</v>
      </c>
      <c r="H71" s="63">
        <v>45591.779000000002</v>
      </c>
      <c r="I71" s="63">
        <v>21108.871000000003</v>
      </c>
      <c r="J71" s="63"/>
      <c r="K71" s="63"/>
      <c r="L71" s="62">
        <v>2016</v>
      </c>
      <c r="M71" s="66">
        <v>-0.15197487520798672</v>
      </c>
      <c r="N71" s="66">
        <v>-5.040335297359165E-2</v>
      </c>
      <c r="O71" s="66">
        <v>7.6016941481738681E-2</v>
      </c>
      <c r="P71" s="66">
        <v>-7.8895563297723056E-2</v>
      </c>
      <c r="Q71" s="66">
        <v>-0.36474720073877415</v>
      </c>
      <c r="R71" s="66">
        <v>-0.13285697167963173</v>
      </c>
      <c r="S71" s="66">
        <v>-0.215020973559927</v>
      </c>
      <c r="V71" s="62">
        <v>2016</v>
      </c>
      <c r="W71" s="66">
        <v>0.14995000892586371</v>
      </c>
      <c r="X71" s="66">
        <v>0.26363849203378581</v>
      </c>
      <c r="Y71" s="66">
        <v>0.20985087187782631</v>
      </c>
      <c r="Z71" s="66">
        <v>0.16412682133605416</v>
      </c>
      <c r="AA71" s="66">
        <v>1.6191169016763596E-2</v>
      </c>
      <c r="AB71" s="66">
        <v>0.13413738738386213</v>
      </c>
      <c r="AC71" s="66">
        <v>6.2105249425844375E-2</v>
      </c>
    </row>
    <row r="72" spans="2:29" x14ac:dyDescent="0.2">
      <c r="B72" s="62">
        <v>2017</v>
      </c>
      <c r="C72" s="63">
        <v>49601.544000000002</v>
      </c>
      <c r="D72" s="63">
        <v>87489.197999999989</v>
      </c>
      <c r="E72" s="63">
        <v>69646.34599999999</v>
      </c>
      <c r="F72" s="63">
        <v>55366.054999999993</v>
      </c>
      <c r="G72" s="63">
        <v>4924.7280000000001</v>
      </c>
      <c r="H72" s="63">
        <v>45799.652999999998</v>
      </c>
      <c r="I72" s="63">
        <v>21011.857</v>
      </c>
      <c r="J72" s="63"/>
      <c r="K72" s="63"/>
      <c r="L72" s="62">
        <v>2017</v>
      </c>
      <c r="M72" s="66">
        <v>-0.1746831281198003</v>
      </c>
      <c r="N72" s="66">
        <v>-7.2854075706837468E-2</v>
      </c>
      <c r="O72" s="66">
        <v>5.0678805799025305E-2</v>
      </c>
      <c r="P72" s="66">
        <v>-8.5810560903522071E-2</v>
      </c>
      <c r="Q72" s="66">
        <v>-0.43152164377236524</v>
      </c>
      <c r="R72" s="66">
        <v>-0.12890326568651694</v>
      </c>
      <c r="S72" s="66">
        <v>-0.21862864899036852</v>
      </c>
      <c r="V72" s="62">
        <v>2017</v>
      </c>
      <c r="W72" s="66">
        <v>0.14857906772838167</v>
      </c>
      <c r="X72" s="66">
        <v>0.26206973466680378</v>
      </c>
      <c r="Y72" s="66">
        <v>0.20862231948602852</v>
      </c>
      <c r="Z72" s="66">
        <v>0.16584638646930633</v>
      </c>
      <c r="AA72" s="66">
        <v>1.475178867528514E-2</v>
      </c>
      <c r="AB72" s="66">
        <v>0.13719068392353628</v>
      </c>
      <c r="AC72" s="66">
        <v>6.2940019050658394E-2</v>
      </c>
    </row>
    <row r="73" spans="2:29" x14ac:dyDescent="0.2">
      <c r="B73" s="62">
        <v>2018</v>
      </c>
      <c r="C73" s="63">
        <v>50089.665999999997</v>
      </c>
      <c r="D73" s="63">
        <v>89697.124000000011</v>
      </c>
      <c r="E73" s="63">
        <v>71070.543000000005</v>
      </c>
      <c r="F73" s="63">
        <v>56455.256999999998</v>
      </c>
      <c r="G73" s="63">
        <v>4605.3389999999999</v>
      </c>
      <c r="H73" s="63">
        <v>46138.954000000005</v>
      </c>
      <c r="I73" s="63">
        <v>21160.037</v>
      </c>
      <c r="J73" s="63"/>
      <c r="K73" s="63"/>
      <c r="L73" s="62">
        <v>2018</v>
      </c>
      <c r="M73" s="66">
        <v>-0.16656129783693849</v>
      </c>
      <c r="N73" s="66">
        <v>-4.9456106142172752E-2</v>
      </c>
      <c r="O73" s="66">
        <v>7.2164119661472167E-2</v>
      </c>
      <c r="P73" s="66">
        <v>-6.7825949837359484E-2</v>
      </c>
      <c r="Q73" s="66">
        <v>-0.46838981876947938</v>
      </c>
      <c r="R73" s="66">
        <v>-0.12244985449911548</v>
      </c>
      <c r="S73" s="66">
        <v>-0.21311825517831243</v>
      </c>
      <c r="V73" s="62">
        <v>2018</v>
      </c>
      <c r="W73" s="66">
        <v>0.14766264017726477</v>
      </c>
      <c r="X73" s="66">
        <v>0.26442408592118588</v>
      </c>
      <c r="Y73" s="66">
        <v>0.20951355551486059</v>
      </c>
      <c r="Z73" s="66">
        <v>0.16642818701378459</v>
      </c>
      <c r="AA73" s="66">
        <v>1.3576383512945054E-2</v>
      </c>
      <c r="AB73" s="66">
        <v>0.13601607490569756</v>
      </c>
      <c r="AC73" s="66">
        <v>6.2379072954261851E-2</v>
      </c>
    </row>
    <row r="74" spans="2:29" x14ac:dyDescent="0.2">
      <c r="B74" s="62">
        <v>2019</v>
      </c>
      <c r="C74" s="63">
        <v>49221.588000000003</v>
      </c>
      <c r="D74" s="63">
        <v>88502.714000000007</v>
      </c>
      <c r="E74" s="63">
        <v>70423.834999999992</v>
      </c>
      <c r="F74" s="63">
        <v>54066.922999999995</v>
      </c>
      <c r="G74" s="63">
        <v>4333.0590000000002</v>
      </c>
      <c r="H74" s="63">
        <v>45299.701000000001</v>
      </c>
      <c r="I74" s="63">
        <v>21414.219000000001</v>
      </c>
      <c r="J74" s="63"/>
      <c r="K74" s="63"/>
      <c r="L74" s="62">
        <v>2019</v>
      </c>
      <c r="M74" s="66">
        <v>-0.1810051913477537</v>
      </c>
      <c r="N74" s="66">
        <v>-6.2113581450553103E-2</v>
      </c>
      <c r="O74" s="66">
        <v>6.2407938208094982E-2</v>
      </c>
      <c r="P74" s="66">
        <v>-0.10726147978138476</v>
      </c>
      <c r="Q74" s="66">
        <v>-0.49982003924737389</v>
      </c>
      <c r="R74" s="66">
        <v>-0.13841221446640165</v>
      </c>
      <c r="S74" s="66">
        <v>-0.20366594771484881</v>
      </c>
      <c r="V74" s="62">
        <v>2019</v>
      </c>
      <c r="W74" s="66">
        <v>0.14769635373922677</v>
      </c>
      <c r="X74" s="66">
        <v>0.26556494182645263</v>
      </c>
      <c r="Y74" s="66">
        <v>0.21131670205018452</v>
      </c>
      <c r="Z74" s="66">
        <v>0.16223546840868958</v>
      </c>
      <c r="AA74" s="66">
        <v>1.3001957897761044E-2</v>
      </c>
      <c r="AB74" s="66">
        <v>0.13592817572600877</v>
      </c>
      <c r="AC74" s="66">
        <v>6.4256400351676402E-2</v>
      </c>
    </row>
    <row r="75" spans="2:29" x14ac:dyDescent="0.2">
      <c r="B75" s="62">
        <v>2020</v>
      </c>
      <c r="C75" s="63">
        <v>50910.04</v>
      </c>
      <c r="D75" s="63">
        <v>86840.945999999996</v>
      </c>
      <c r="E75" s="63">
        <v>70787.42300000001</v>
      </c>
      <c r="F75" s="63">
        <v>52944.629000000001</v>
      </c>
      <c r="G75" s="63">
        <v>4166.2809999999999</v>
      </c>
      <c r="H75" s="63">
        <v>45085.558999999994</v>
      </c>
      <c r="I75" s="63">
        <v>21877.936000000002</v>
      </c>
      <c r="J75" s="63"/>
      <c r="K75" s="63"/>
      <c r="L75" s="62">
        <v>2020</v>
      </c>
      <c r="M75" s="66">
        <v>-0.15291114808652245</v>
      </c>
      <c r="N75" s="66">
        <v>-7.9723771777372762E-2</v>
      </c>
      <c r="O75" s="66">
        <v>6.7892995609999091E-2</v>
      </c>
      <c r="P75" s="66">
        <v>-0.12579249706916762</v>
      </c>
      <c r="Q75" s="66">
        <v>-0.51907179960752625</v>
      </c>
      <c r="R75" s="66">
        <v>-0.14248513608612143</v>
      </c>
      <c r="S75" s="66">
        <v>-0.1864216280539957</v>
      </c>
      <c r="V75" s="62">
        <v>2020</v>
      </c>
      <c r="W75" s="66">
        <v>0.15306097016454692</v>
      </c>
      <c r="X75" s="66">
        <v>0.26108719311096651</v>
      </c>
      <c r="Y75" s="66">
        <v>0.21282229673809261</v>
      </c>
      <c r="Z75" s="66">
        <v>0.15917795939154647</v>
      </c>
      <c r="AA75" s="66">
        <v>1.2525918499339594E-2</v>
      </c>
      <c r="AB75" s="66">
        <v>0.13554967548544294</v>
      </c>
      <c r="AC75" s="66">
        <v>6.5775986610064882E-2</v>
      </c>
    </row>
    <row r="76" spans="2:29" x14ac:dyDescent="0.2">
      <c r="B76" s="62">
        <v>2021</v>
      </c>
      <c r="C76" s="63">
        <v>52241.24</v>
      </c>
      <c r="D76" s="63">
        <v>89481.274000000005</v>
      </c>
      <c r="E76" s="63">
        <v>70930.184999999998</v>
      </c>
      <c r="F76" s="63">
        <v>55181.107999999993</v>
      </c>
      <c r="G76" s="63">
        <v>4105.4089999999997</v>
      </c>
      <c r="H76" s="63">
        <v>44944.642</v>
      </c>
      <c r="I76" s="63">
        <v>22128.682000000001</v>
      </c>
      <c r="J76" s="63"/>
      <c r="K76" s="63"/>
      <c r="L76" s="62">
        <v>2021</v>
      </c>
      <c r="M76" s="66">
        <v>-0.13076139767054912</v>
      </c>
      <c r="N76" s="66">
        <v>-5.1743525073121056E-2</v>
      </c>
      <c r="O76" s="66">
        <v>7.0046690904702238E-2</v>
      </c>
      <c r="P76" s="66">
        <v>-8.8864356125026953E-2</v>
      </c>
      <c r="Q76" s="66">
        <v>-0.52609846473508026</v>
      </c>
      <c r="R76" s="66">
        <v>-0.14516533845597884</v>
      </c>
      <c r="S76" s="66">
        <v>-0.17709709568257034</v>
      </c>
      <c r="V76" s="62">
        <v>2021</v>
      </c>
      <c r="W76" s="66">
        <v>0.1540982525307176</v>
      </c>
      <c r="X76" s="66">
        <v>0.26394679677630806</v>
      </c>
      <c r="Y76" s="66">
        <v>0.20922584456610366</v>
      </c>
      <c r="Z76" s="66">
        <v>0.16277010873993036</v>
      </c>
      <c r="AA76" s="66">
        <v>1.2109903073201953E-2</v>
      </c>
      <c r="AB76" s="66">
        <v>0.1325751607890375</v>
      </c>
      <c r="AC76" s="66">
        <v>6.5273933524700886E-2</v>
      </c>
    </row>
    <row r="77" spans="2:29" x14ac:dyDescent="0.2">
      <c r="B77" s="62">
        <v>2022</v>
      </c>
      <c r="C77" s="63">
        <v>48688.811000000002</v>
      </c>
      <c r="D77" s="63">
        <v>84292.636999999988</v>
      </c>
      <c r="E77" s="63">
        <v>66099.872000000003</v>
      </c>
      <c r="F77" s="63">
        <v>53203.159999999996</v>
      </c>
      <c r="G77" s="63">
        <v>3670.0120000000002</v>
      </c>
      <c r="H77" s="63">
        <v>42927.293000000005</v>
      </c>
      <c r="I77" s="63">
        <v>20730.384000000002</v>
      </c>
      <c r="J77" s="63"/>
      <c r="K77" s="63"/>
      <c r="L77" s="62">
        <v>2022</v>
      </c>
      <c r="M77" s="66">
        <v>-0.18987003327787019</v>
      </c>
      <c r="N77" s="66">
        <v>-0.10672886906023496</v>
      </c>
      <c r="O77" s="66">
        <v>-2.8229969677311837E-3</v>
      </c>
      <c r="P77" s="66">
        <v>-0.12152370259069074</v>
      </c>
      <c r="Q77" s="66">
        <v>-0.57635784370310505</v>
      </c>
      <c r="R77" s="66">
        <v>-0.18353475854461065</v>
      </c>
      <c r="S77" s="66">
        <v>-0.22909583131902861</v>
      </c>
      <c r="V77" s="62">
        <v>2022</v>
      </c>
      <c r="W77" s="66">
        <v>0.15233716273174822</v>
      </c>
      <c r="X77" s="66">
        <v>0.26373412897179144</v>
      </c>
      <c r="Y77" s="66">
        <v>0.20681275123789175</v>
      </c>
      <c r="Z77" s="66">
        <v>0.16646162180389323</v>
      </c>
      <c r="AA77" s="66">
        <v>1.148270421455699E-2</v>
      </c>
      <c r="AB77" s="66">
        <v>0.13431057125988222</v>
      </c>
      <c r="AC77" s="66">
        <v>6.486105978023636E-2</v>
      </c>
    </row>
    <row r="78" spans="2:29" x14ac:dyDescent="0.2">
      <c r="B78" s="62">
        <v>2023</v>
      </c>
      <c r="C78" s="63">
        <v>46904.643999999993</v>
      </c>
      <c r="D78" s="63">
        <v>80154.008000000002</v>
      </c>
      <c r="E78" s="63">
        <v>64085.469999999994</v>
      </c>
      <c r="F78" s="63">
        <v>51442.02</v>
      </c>
      <c r="G78" s="63">
        <v>3103.828</v>
      </c>
      <c r="H78" s="63">
        <v>39835.303999999996</v>
      </c>
      <c r="I78" s="63">
        <v>20270.437000000002</v>
      </c>
      <c r="J78" s="63"/>
      <c r="K78" s="63"/>
      <c r="L78" s="62">
        <v>2023</v>
      </c>
      <c r="M78" s="66">
        <v>-0.21955667221297848</v>
      </c>
      <c r="N78" s="66">
        <v>-0.15058700351829085</v>
      </c>
      <c r="O78" s="66">
        <v>-3.3212092868888411E-2</v>
      </c>
      <c r="P78" s="66">
        <v>-0.15060317355481073</v>
      </c>
      <c r="Q78" s="66">
        <v>-0.64171441763823156</v>
      </c>
      <c r="R78" s="66">
        <v>-0.24234353424501215</v>
      </c>
      <c r="S78" s="66">
        <v>-0.24619995537540434</v>
      </c>
      <c r="V78" s="62">
        <v>2023</v>
      </c>
      <c r="W78" s="66">
        <v>0.15338555222574718</v>
      </c>
      <c r="X78" s="66">
        <v>0.26211619429809463</v>
      </c>
      <c r="Y78" s="66">
        <v>0.20956955148399709</v>
      </c>
      <c r="Z78" s="66">
        <v>0.16822348433788201</v>
      </c>
      <c r="AA78" s="66">
        <v>1.0150005014295312E-2</v>
      </c>
      <c r="AB78" s="66">
        <v>0.13026770019020964</v>
      </c>
      <c r="AC78" s="66">
        <v>6.628751244977403E-2</v>
      </c>
    </row>
    <row r="79" spans="2:29" x14ac:dyDescent="0.2">
      <c r="B79" s="62">
        <v>2024</v>
      </c>
      <c r="C79" s="63">
        <v>46959.484000000004</v>
      </c>
      <c r="D79" s="63">
        <v>84441.331000000006</v>
      </c>
      <c r="E79" s="63">
        <v>62668.591</v>
      </c>
      <c r="F79" s="63">
        <v>53226.237999999998</v>
      </c>
      <c r="G79" s="63">
        <v>2753.4540000000002</v>
      </c>
      <c r="H79" s="63">
        <v>39843.412000000004</v>
      </c>
      <c r="I79" s="63">
        <v>21376.263999999999</v>
      </c>
      <c r="J79" s="63"/>
      <c r="K79" s="63"/>
      <c r="L79" s="62">
        <v>2024</v>
      </c>
      <c r="M79" s="66">
        <v>-0.2186441930116472</v>
      </c>
      <c r="N79" s="66">
        <v>-0.10515311983383488</v>
      </c>
      <c r="O79" s="66">
        <v>-5.4587008010620476E-2</v>
      </c>
      <c r="P79" s="66">
        <v>-0.12114264484916537</v>
      </c>
      <c r="Q79" s="66">
        <v>-0.68215929816460819</v>
      </c>
      <c r="R79" s="66">
        <v>-0.24218932232725329</v>
      </c>
      <c r="S79" s="66">
        <v>-0.20507738648618501</v>
      </c>
      <c r="V79" s="62">
        <v>2024</v>
      </c>
      <c r="W79" s="66">
        <v>0.15086474430615388</v>
      </c>
      <c r="X79" s="66">
        <v>0.27128108584383731</v>
      </c>
      <c r="Y79" s="66">
        <v>0.20133272668076879</v>
      </c>
      <c r="Z79" s="66">
        <v>0.17099767932391444</v>
      </c>
      <c r="AA79" s="66">
        <v>8.8459049862804409E-3</v>
      </c>
      <c r="AB79" s="66">
        <v>0.12800324134023158</v>
      </c>
      <c r="AC79" s="66">
        <v>6.8674617518813486E-2</v>
      </c>
    </row>
    <row r="80" spans="2:29" x14ac:dyDescent="0.2"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62"/>
      <c r="M80" s="66"/>
      <c r="N80" s="66"/>
      <c r="O80" s="66"/>
      <c r="P80" s="66"/>
      <c r="Q80" s="66"/>
      <c r="R80" s="66"/>
      <c r="S80" s="66"/>
      <c r="V80" s="62"/>
      <c r="W80" s="66"/>
      <c r="X80" s="66"/>
      <c r="Y80" s="66"/>
      <c r="Z80" s="66"/>
      <c r="AA80" s="66"/>
      <c r="AB80" s="66"/>
      <c r="AC80" s="66"/>
    </row>
    <row r="81" spans="2:29" x14ac:dyDescent="0.2"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2"/>
      <c r="M81" s="66"/>
      <c r="N81" s="66"/>
      <c r="O81" s="66"/>
      <c r="P81" s="66"/>
      <c r="Q81" s="66"/>
      <c r="R81" s="66"/>
      <c r="S81" s="66"/>
      <c r="V81" s="62"/>
      <c r="W81" s="66"/>
      <c r="X81" s="66"/>
      <c r="Y81" s="66"/>
      <c r="Z81" s="66"/>
      <c r="AA81" s="66"/>
      <c r="AB81" s="66"/>
      <c r="AC81" s="66"/>
    </row>
    <row r="82" spans="2:29" x14ac:dyDescent="0.2">
      <c r="B82" s="62"/>
      <c r="C82" s="63"/>
      <c r="D82" s="63"/>
      <c r="E82" s="63"/>
      <c r="F82" s="63"/>
      <c r="G82" s="63"/>
      <c r="H82" s="63"/>
      <c r="I82" s="63"/>
      <c r="J82" s="63"/>
      <c r="K82" s="63"/>
      <c r="L82" s="62"/>
      <c r="M82" s="66"/>
      <c r="N82" s="66"/>
      <c r="O82" s="66"/>
      <c r="P82" s="66"/>
      <c r="Q82" s="66"/>
      <c r="R82" s="66"/>
      <c r="S82" s="66"/>
      <c r="V82" s="62"/>
      <c r="W82" s="66"/>
      <c r="X82" s="66"/>
      <c r="Y82" s="66"/>
      <c r="Z82" s="66"/>
      <c r="AA82" s="66"/>
      <c r="AB82" s="66"/>
      <c r="AC82" s="66"/>
    </row>
    <row r="83" spans="2:29" x14ac:dyDescent="0.2">
      <c r="B83" s="62"/>
      <c r="C83" s="63"/>
      <c r="D83" s="63"/>
      <c r="E83" s="63"/>
      <c r="F83" s="63"/>
      <c r="G83" s="63"/>
      <c r="H83" s="63"/>
      <c r="I83" s="63"/>
      <c r="J83" s="63"/>
      <c r="K83" s="63"/>
      <c r="L83" s="62"/>
      <c r="M83" s="66"/>
      <c r="N83" s="66"/>
      <c r="O83" s="66"/>
      <c r="P83" s="66"/>
      <c r="Q83" s="66"/>
      <c r="R83" s="66"/>
      <c r="S83" s="66"/>
      <c r="V83" s="62"/>
      <c r="W83" s="66"/>
      <c r="X83" s="66"/>
      <c r="Y83" s="66"/>
      <c r="Z83" s="66"/>
      <c r="AA83" s="66"/>
      <c r="AB83" s="66"/>
      <c r="AC83" s="66"/>
    </row>
    <row r="84" spans="2:29" ht="24" customHeight="1" x14ac:dyDescent="0.2">
      <c r="B84" s="258" t="str">
        <f>B3</f>
        <v>Gjennomsnittlig levert melkemengde per leverandør regionvis i Trøndelag 1995 - 2024 i tusen liter</v>
      </c>
      <c r="C84" s="258"/>
      <c r="D84" s="258"/>
      <c r="E84" s="258"/>
      <c r="F84" s="258"/>
      <c r="G84" s="258"/>
      <c r="H84" s="258"/>
      <c r="I84" s="258"/>
      <c r="J84" s="63"/>
      <c r="K84" s="63"/>
      <c r="L84" s="256" t="str">
        <f>B7</f>
        <v>Endring i gjennomsnittlig leveranse per leverandør regionvis i Trøndelag i prosent 1995 - 2024 (1995 = 0 %)</v>
      </c>
      <c r="M84" s="256"/>
      <c r="N84" s="256"/>
      <c r="O84" s="256"/>
      <c r="P84" s="256"/>
      <c r="Q84" s="256"/>
      <c r="R84" s="256"/>
      <c r="S84" s="256"/>
    </row>
    <row r="85" spans="2:29" x14ac:dyDescent="0.2">
      <c r="B85" s="3" t="s">
        <v>107</v>
      </c>
      <c r="C85" s="3" t="s">
        <v>80</v>
      </c>
      <c r="K85"/>
      <c r="L85" s="3" t="s">
        <v>107</v>
      </c>
      <c r="M85" s="3" t="s">
        <v>80</v>
      </c>
      <c r="O85" s="30"/>
      <c r="P85" s="30"/>
      <c r="Q85" s="30"/>
      <c r="R85" s="30"/>
      <c r="S85" s="30"/>
    </row>
    <row r="86" spans="2:29" s="83" customFormat="1" ht="26.25" customHeight="1" x14ac:dyDescent="0.2">
      <c r="B86" s="85" t="s">
        <v>110</v>
      </c>
      <c r="C86" s="83" t="s">
        <v>103</v>
      </c>
      <c r="D86" s="83" t="s">
        <v>98</v>
      </c>
      <c r="E86" s="83" t="s">
        <v>99</v>
      </c>
      <c r="F86" s="83" t="s">
        <v>100</v>
      </c>
      <c r="G86" s="83" t="s">
        <v>1</v>
      </c>
      <c r="H86" s="83" t="s">
        <v>101</v>
      </c>
      <c r="I86" s="83" t="s">
        <v>102</v>
      </c>
      <c r="L86" s="85" t="s">
        <v>110</v>
      </c>
      <c r="M86" s="83" t="s">
        <v>103</v>
      </c>
      <c r="N86" s="83" t="s">
        <v>98</v>
      </c>
      <c r="O86" s="83" t="s">
        <v>99</v>
      </c>
      <c r="P86" s="83" t="s">
        <v>100</v>
      </c>
      <c r="Q86" s="83" t="s">
        <v>1</v>
      </c>
      <c r="R86" s="83" t="s">
        <v>101</v>
      </c>
      <c r="S86" s="83" t="s">
        <v>102</v>
      </c>
    </row>
    <row r="87" spans="2:29" x14ac:dyDescent="0.2">
      <c r="B87" s="62">
        <v>1995</v>
      </c>
      <c r="C87" s="64">
        <v>68.512541828201677</v>
      </c>
      <c r="D87" s="64">
        <v>79.997674731788408</v>
      </c>
      <c r="E87" s="64">
        <v>70.831162358794217</v>
      </c>
      <c r="F87" s="64">
        <v>64.650063341541696</v>
      </c>
      <c r="G87" s="64">
        <v>78.75454545454545</v>
      </c>
      <c r="H87" s="64">
        <v>66.784971895493115</v>
      </c>
      <c r="I87" s="64">
        <v>64.346620327423906</v>
      </c>
      <c r="J87" s="64"/>
      <c r="K87"/>
      <c r="L87" s="62">
        <v>1995</v>
      </c>
      <c r="M87" s="66"/>
      <c r="N87" s="66"/>
      <c r="O87" s="66"/>
      <c r="P87" s="66"/>
      <c r="Q87" s="66"/>
      <c r="R87" s="66"/>
      <c r="S87" s="66"/>
    </row>
    <row r="88" spans="2:29" x14ac:dyDescent="0.2">
      <c r="B88" s="62">
        <v>1996</v>
      </c>
      <c r="C88" s="64">
        <v>67.212945043618632</v>
      </c>
      <c r="D88" s="64">
        <v>79.551784000698518</v>
      </c>
      <c r="E88" s="64">
        <v>70.97826086815698</v>
      </c>
      <c r="F88" s="64">
        <v>63.028022741394011</v>
      </c>
      <c r="G88" s="64">
        <v>77.796296296296291</v>
      </c>
      <c r="H88" s="64">
        <v>66.086634682020247</v>
      </c>
      <c r="I88" s="64">
        <v>63.995070631528961</v>
      </c>
      <c r="J88" s="64"/>
      <c r="K88"/>
      <c r="L88" s="62">
        <v>1996</v>
      </c>
      <c r="M88" s="66">
        <v>-1.8968742801016538E-2</v>
      </c>
      <c r="N88" s="66">
        <v>-5.5737961457610627E-3</v>
      </c>
      <c r="O88" s="66">
        <v>2.0767484884356112E-3</v>
      </c>
      <c r="P88" s="66">
        <v>-2.508954386600612E-2</v>
      </c>
      <c r="Q88" s="66">
        <v>-1.2167540968187417E-2</v>
      </c>
      <c r="R88" s="66">
        <v>-1.045650231860013E-2</v>
      </c>
      <c r="S88" s="66">
        <v>-5.4633746746310229E-3</v>
      </c>
    </row>
    <row r="89" spans="2:29" x14ac:dyDescent="0.2">
      <c r="B89" s="62">
        <v>1997</v>
      </c>
      <c r="C89" s="64">
        <v>67.362116435191069</v>
      </c>
      <c r="D89" s="64">
        <v>81.242949569251891</v>
      </c>
      <c r="E89" s="64">
        <v>74.431509292861847</v>
      </c>
      <c r="F89" s="64">
        <v>62.837040471244457</v>
      </c>
      <c r="G89" s="64">
        <v>77.825831775700948</v>
      </c>
      <c r="H89" s="64">
        <v>65.809369783381541</v>
      </c>
      <c r="I89" s="64">
        <v>64.355549510611766</v>
      </c>
      <c r="J89" s="64"/>
      <c r="K89"/>
      <c r="L89" s="62">
        <v>1997</v>
      </c>
      <c r="M89" s="66">
        <v>-1.6791456896977367E-2</v>
      </c>
      <c r="N89" s="66">
        <v>1.5566387918631002E-2</v>
      </c>
      <c r="O89" s="66">
        <v>5.0829985195359716E-2</v>
      </c>
      <c r="P89" s="66">
        <v>-2.8043636410983355E-2</v>
      </c>
      <c r="Q89" s="66">
        <v>-1.179250890833375E-2</v>
      </c>
      <c r="R89" s="66">
        <v>-1.4608108447484586E-2</v>
      </c>
      <c r="S89" s="66">
        <v>1.3876693356114312E-4</v>
      </c>
    </row>
    <row r="90" spans="2:29" x14ac:dyDescent="0.2">
      <c r="B90" s="62">
        <v>1998</v>
      </c>
      <c r="C90" s="64">
        <v>70.196922856069676</v>
      </c>
      <c r="D90" s="64">
        <v>82.436446135873453</v>
      </c>
      <c r="E90" s="64">
        <v>75.496704796402113</v>
      </c>
      <c r="F90" s="64">
        <v>65.968500086200294</v>
      </c>
      <c r="G90" s="64">
        <v>78.363504854368927</v>
      </c>
      <c r="H90" s="64">
        <v>67.280913719235159</v>
      </c>
      <c r="I90" s="64">
        <v>66.07247710863696</v>
      </c>
      <c r="J90" s="64"/>
      <c r="K90"/>
      <c r="L90" s="62">
        <v>1998</v>
      </c>
      <c r="M90" s="66">
        <v>2.4585002729743437E-2</v>
      </c>
      <c r="N90" s="66">
        <v>3.048552863894629E-2</v>
      </c>
      <c r="O90" s="66">
        <v>6.5868500279222586E-2</v>
      </c>
      <c r="P90" s="66">
        <v>2.0393433146281548E-2</v>
      </c>
      <c r="Q90" s="66">
        <v>-4.9653083249933776E-3</v>
      </c>
      <c r="R90" s="66">
        <v>7.4259494264384282E-3</v>
      </c>
      <c r="S90" s="66">
        <v>2.6821249856342651E-2</v>
      </c>
    </row>
    <row r="91" spans="2:29" x14ac:dyDescent="0.2">
      <c r="B91" s="62">
        <v>1999</v>
      </c>
      <c r="C91" s="64">
        <v>74.120297255351318</v>
      </c>
      <c r="D91" s="64">
        <v>83.547217771936104</v>
      </c>
      <c r="E91" s="64">
        <v>76.860068531291489</v>
      </c>
      <c r="F91" s="64">
        <v>68.516919694304519</v>
      </c>
      <c r="G91" s="64">
        <v>79.244079207920791</v>
      </c>
      <c r="H91" s="64">
        <v>69.275556492481286</v>
      </c>
      <c r="I91" s="64">
        <v>66.276667569395954</v>
      </c>
      <c r="J91" s="64"/>
      <c r="K91"/>
      <c r="L91" s="62">
        <v>1999</v>
      </c>
      <c r="M91" s="66">
        <v>8.1850056610238503E-2</v>
      </c>
      <c r="N91" s="66">
        <v>4.4370577670518552E-2</v>
      </c>
      <c r="O91" s="66">
        <v>8.5116578236538551E-2</v>
      </c>
      <c r="P91" s="66">
        <v>5.9812104627562326E-2</v>
      </c>
      <c r="Q91" s="66">
        <v>6.2159428455832236E-3</v>
      </c>
      <c r="R91" s="66">
        <v>3.7292590328337691E-2</v>
      </c>
      <c r="S91" s="66">
        <v>2.9994539451351422E-2</v>
      </c>
    </row>
    <row r="92" spans="2:29" x14ac:dyDescent="0.2">
      <c r="B92" s="62">
        <v>2000</v>
      </c>
      <c r="C92" s="64">
        <v>71.291725185033769</v>
      </c>
      <c r="D92" s="64">
        <v>82.347662543159203</v>
      </c>
      <c r="E92" s="64">
        <v>76.788215934376609</v>
      </c>
      <c r="F92" s="64">
        <v>67.160027745753737</v>
      </c>
      <c r="G92" s="64">
        <v>77.96889583333332</v>
      </c>
      <c r="H92" s="64">
        <v>68.53417421387671</v>
      </c>
      <c r="I92" s="64">
        <v>65.672385626095021</v>
      </c>
      <c r="J92" s="64"/>
      <c r="K92"/>
      <c r="L92" s="62">
        <v>2000</v>
      </c>
      <c r="M92" s="66">
        <v>4.0564592739837639E-2</v>
      </c>
      <c r="N92" s="66">
        <v>2.9375701471945261E-2</v>
      </c>
      <c r="O92" s="66">
        <v>8.4102157542001427E-2</v>
      </c>
      <c r="P92" s="66">
        <v>3.8823850658151374E-2</v>
      </c>
      <c r="Q92" s="66">
        <v>-9.9759273154027828E-3</v>
      </c>
      <c r="R92" s="66">
        <v>2.6191555805710202E-2</v>
      </c>
      <c r="S92" s="66">
        <v>2.0603495442729363E-2</v>
      </c>
    </row>
    <row r="93" spans="2:29" x14ac:dyDescent="0.2">
      <c r="B93" s="62">
        <v>2001</v>
      </c>
      <c r="C93" s="64">
        <v>76.657264178001</v>
      </c>
      <c r="D93" s="64">
        <v>86.39888747513784</v>
      </c>
      <c r="E93" s="64">
        <v>81.73370006021068</v>
      </c>
      <c r="F93" s="64">
        <v>71.597326653103607</v>
      </c>
      <c r="G93" s="64">
        <v>80.991709302325589</v>
      </c>
      <c r="H93" s="64">
        <v>72.843611205796989</v>
      </c>
      <c r="I93" s="64">
        <v>70.643515088437269</v>
      </c>
      <c r="J93" s="64"/>
      <c r="K93"/>
      <c r="L93" s="62">
        <v>2001</v>
      </c>
      <c r="M93" s="66">
        <v>0.11887929030895666</v>
      </c>
      <c r="N93" s="66">
        <v>8.0017485068297922E-2</v>
      </c>
      <c r="O93" s="66">
        <v>0.1539228969050348</v>
      </c>
      <c r="P93" s="66">
        <v>0.10745949736909016</v>
      </c>
      <c r="Q93" s="66">
        <v>2.8406790171512781E-2</v>
      </c>
      <c r="R93" s="66">
        <v>9.071860237935854E-2</v>
      </c>
      <c r="S93" s="66">
        <v>9.7858982009808637E-2</v>
      </c>
    </row>
    <row r="94" spans="2:29" x14ac:dyDescent="0.2">
      <c r="B94" s="62">
        <v>2002</v>
      </c>
      <c r="C94" s="64">
        <v>82.279234948974846</v>
      </c>
      <c r="D94" s="64">
        <v>94.244196695576861</v>
      </c>
      <c r="E94" s="64">
        <v>88.015121136779015</v>
      </c>
      <c r="F94" s="64">
        <v>75.006124626791717</v>
      </c>
      <c r="G94" s="64">
        <v>85.594571428571427</v>
      </c>
      <c r="H94" s="64">
        <v>76.924026666556372</v>
      </c>
      <c r="I94" s="64">
        <v>74.908180765160907</v>
      </c>
      <c r="J94" s="64"/>
      <c r="L94" s="62">
        <v>2002</v>
      </c>
      <c r="M94" s="66">
        <v>0.20093683219772782</v>
      </c>
      <c r="N94" s="66">
        <v>0.17808670078915881</v>
      </c>
      <c r="O94" s="66">
        <v>0.24260450069899611</v>
      </c>
      <c r="P94" s="66">
        <v>0.16018640585918198</v>
      </c>
      <c r="Q94" s="66">
        <v>8.6852459557065401E-2</v>
      </c>
      <c r="R94" s="66">
        <v>0.15181641143652974</v>
      </c>
      <c r="S94" s="66">
        <v>0.16413543374920292</v>
      </c>
    </row>
    <row r="95" spans="2:29" x14ac:dyDescent="0.2">
      <c r="B95" s="62">
        <v>2003</v>
      </c>
      <c r="C95" s="64">
        <v>87.682805681565696</v>
      </c>
      <c r="D95" s="64">
        <v>101.22646038924135</v>
      </c>
      <c r="E95" s="64">
        <v>94.983797426384783</v>
      </c>
      <c r="F95" s="64">
        <v>80.371369319145558</v>
      </c>
      <c r="G95" s="64">
        <v>88.358249999999998</v>
      </c>
      <c r="H95" s="64">
        <v>81.514492761931024</v>
      </c>
      <c r="I95" s="64">
        <v>80.34330089070717</v>
      </c>
      <c r="J95" s="64"/>
      <c r="L95" s="62">
        <v>2003</v>
      </c>
      <c r="M95" s="66">
        <v>0.27980663600883954</v>
      </c>
      <c r="N95" s="66">
        <v>0.26536753385179751</v>
      </c>
      <c r="O95" s="66">
        <v>0.34098882840924938</v>
      </c>
      <c r="P95" s="66">
        <v>0.24317541491876532</v>
      </c>
      <c r="Q95" s="66">
        <v>0.12194476509292397</v>
      </c>
      <c r="R95" s="66">
        <v>0.2205514271906418</v>
      </c>
      <c r="S95" s="66">
        <v>0.24860172114533935</v>
      </c>
    </row>
    <row r="96" spans="2:29" x14ac:dyDescent="0.2">
      <c r="B96" s="62">
        <v>2004</v>
      </c>
      <c r="C96" s="64">
        <v>92.997075925476267</v>
      </c>
      <c r="D96" s="64">
        <v>104.85680865335334</v>
      </c>
      <c r="E96" s="64">
        <v>97.640099209575951</v>
      </c>
      <c r="F96" s="64">
        <v>83.977144412117852</v>
      </c>
      <c r="G96" s="64">
        <v>94.149253731343279</v>
      </c>
      <c r="H96" s="64">
        <v>84.408379505209794</v>
      </c>
      <c r="I96" s="64">
        <v>84.808066006754885</v>
      </c>
      <c r="J96" s="64"/>
      <c r="L96" s="62">
        <v>2004</v>
      </c>
      <c r="M96" s="66">
        <v>0.35737302169682561</v>
      </c>
      <c r="N96" s="66">
        <v>0.31074820618113219</v>
      </c>
      <c r="O96" s="66">
        <v>0.37849070886316188</v>
      </c>
      <c r="P96" s="66">
        <v>0.29894914361448588</v>
      </c>
      <c r="Q96" s="66">
        <v>0.19547707612233189</v>
      </c>
      <c r="R96" s="66">
        <v>0.26388283336098806</v>
      </c>
      <c r="S96" s="66">
        <v>0.31798788460394878</v>
      </c>
    </row>
    <row r="97" spans="2:19" x14ac:dyDescent="0.2">
      <c r="B97" s="62">
        <v>2005</v>
      </c>
      <c r="C97" s="64">
        <v>97.591670154602767</v>
      </c>
      <c r="D97" s="64">
        <v>109.15817852541591</v>
      </c>
      <c r="E97" s="64">
        <v>102.82555813926403</v>
      </c>
      <c r="F97" s="64">
        <v>86.81457514778856</v>
      </c>
      <c r="G97" s="64">
        <v>95.390625</v>
      </c>
      <c r="H97" s="64">
        <v>87.893806505595137</v>
      </c>
      <c r="I97" s="64">
        <v>85.401252074904036</v>
      </c>
      <c r="J97" s="64"/>
      <c r="L97" s="62">
        <v>2005</v>
      </c>
      <c r="M97" s="66">
        <v>0.42443511144745338</v>
      </c>
      <c r="N97" s="66">
        <v>0.3645168924146252</v>
      </c>
      <c r="O97" s="66">
        <v>0.45169943164849774</v>
      </c>
      <c r="P97" s="66">
        <v>0.34283820712059199</v>
      </c>
      <c r="Q97" s="66">
        <v>0.21123961098926475</v>
      </c>
      <c r="R97" s="66">
        <v>0.31607162526224736</v>
      </c>
      <c r="S97" s="66">
        <v>0.3272064894837507</v>
      </c>
    </row>
    <row r="98" spans="2:19" x14ac:dyDescent="0.2">
      <c r="B98" s="62">
        <v>2006</v>
      </c>
      <c r="C98" s="64">
        <v>103.58917673692525</v>
      </c>
      <c r="D98" s="64">
        <v>116.67556456023222</v>
      </c>
      <c r="E98" s="64">
        <v>109.00432183205612</v>
      </c>
      <c r="F98" s="64">
        <v>93.642196737162109</v>
      </c>
      <c r="G98" s="64">
        <v>104.44444444444444</v>
      </c>
      <c r="H98" s="64">
        <v>93.517163936844511</v>
      </c>
      <c r="I98" s="64">
        <v>93.990762830672892</v>
      </c>
      <c r="J98" s="64"/>
      <c r="L98" s="62">
        <v>2006</v>
      </c>
      <c r="M98" s="66">
        <v>0.51197392437547917</v>
      </c>
      <c r="N98" s="66">
        <v>0.45848694916965183</v>
      </c>
      <c r="O98" s="66">
        <v>0.53893171030988207</v>
      </c>
      <c r="P98" s="66">
        <v>0.44844709961778428</v>
      </c>
      <c r="Q98" s="66">
        <v>0.32620211114958897</v>
      </c>
      <c r="R98" s="66">
        <v>0.400272565558351</v>
      </c>
      <c r="S98" s="66">
        <v>0.4606946309286572</v>
      </c>
    </row>
    <row r="99" spans="2:19" x14ac:dyDescent="0.2">
      <c r="B99" s="62">
        <v>2007</v>
      </c>
      <c r="C99" s="64">
        <v>119.60247066109899</v>
      </c>
      <c r="D99" s="64">
        <v>133.15470686913588</v>
      </c>
      <c r="E99" s="64">
        <v>119.9291376697588</v>
      </c>
      <c r="F99" s="64">
        <v>98.083208700462151</v>
      </c>
      <c r="G99" s="64">
        <v>115.92</v>
      </c>
      <c r="H99" s="64">
        <v>100.43716075879085</v>
      </c>
      <c r="I99" s="64">
        <v>111.16830035072417</v>
      </c>
      <c r="J99" s="64"/>
      <c r="L99" s="62">
        <v>2007</v>
      </c>
      <c r="M99" s="66">
        <v>0.74570184479518564</v>
      </c>
      <c r="N99" s="66">
        <v>0.6644822154590031</v>
      </c>
      <c r="O99" s="66">
        <v>0.69316913172001204</v>
      </c>
      <c r="P99" s="66">
        <v>0.51714017946580382</v>
      </c>
      <c r="Q99" s="66">
        <v>0.47191504097887577</v>
      </c>
      <c r="R99" s="66">
        <v>0.50388864303121328</v>
      </c>
      <c r="S99" s="66">
        <v>0.72764785135646537</v>
      </c>
    </row>
    <row r="100" spans="2:19" x14ac:dyDescent="0.2">
      <c r="B100" s="62">
        <v>2008</v>
      </c>
      <c r="C100" s="64">
        <v>127.13743178708927</v>
      </c>
      <c r="D100" s="64">
        <v>138.40223389714885</v>
      </c>
      <c r="E100" s="64">
        <v>124.91134119745882</v>
      </c>
      <c r="F100" s="64">
        <v>106.34735823298082</v>
      </c>
      <c r="G100" s="64">
        <v>122.55555555555556</v>
      </c>
      <c r="H100" s="64">
        <v>103.31434698941337</v>
      </c>
      <c r="I100" s="64">
        <v>121.44715583961511</v>
      </c>
      <c r="J100" s="64"/>
      <c r="L100" s="62">
        <v>2008</v>
      </c>
      <c r="M100" s="66">
        <v>0.85568114092004033</v>
      </c>
      <c r="N100" s="66">
        <v>0.73007820991267403</v>
      </c>
      <c r="O100" s="66">
        <v>0.76350827852749692</v>
      </c>
      <c r="P100" s="66">
        <v>0.64496912665275019</v>
      </c>
      <c r="Q100" s="66">
        <v>0.55617120063616665</v>
      </c>
      <c r="R100" s="66">
        <v>0.54696998526977569</v>
      </c>
      <c r="S100" s="66">
        <v>0.88738981506159231</v>
      </c>
    </row>
    <row r="101" spans="2:19" x14ac:dyDescent="0.2">
      <c r="B101" s="62">
        <v>2009</v>
      </c>
      <c r="C101" s="64">
        <v>136.64731112973047</v>
      </c>
      <c r="D101" s="64">
        <v>147.40867753520192</v>
      </c>
      <c r="E101" s="64">
        <v>133.50277655981998</v>
      </c>
      <c r="F101" s="64">
        <v>115.11929102344197</v>
      </c>
      <c r="G101" s="64">
        <v>129.64285714285714</v>
      </c>
      <c r="H101" s="64">
        <v>108.70618107203757</v>
      </c>
      <c r="I101" s="64">
        <v>138.78786058786059</v>
      </c>
      <c r="J101" s="64"/>
      <c r="L101" s="62">
        <v>2009</v>
      </c>
      <c r="M101" s="66">
        <v>0.99448608215966983</v>
      </c>
      <c r="N101" s="66">
        <v>0.84266202773299637</v>
      </c>
      <c r="O101" s="66">
        <v>0.88480284826562094</v>
      </c>
      <c r="P101" s="66">
        <v>0.78065240888125553</v>
      </c>
      <c r="Q101" s="66">
        <v>0.64616348674988877</v>
      </c>
      <c r="R101" s="66">
        <v>0.62770422726453889</v>
      </c>
      <c r="S101" s="66">
        <v>1.1568787899293997</v>
      </c>
    </row>
    <row r="102" spans="2:19" x14ac:dyDescent="0.2">
      <c r="B102" s="62">
        <v>2010</v>
      </c>
      <c r="C102" s="64">
        <v>156.7592668989904</v>
      </c>
      <c r="D102" s="64">
        <v>159.40875771583021</v>
      </c>
      <c r="E102" s="64">
        <v>144.07873505037469</v>
      </c>
      <c r="F102" s="64">
        <v>126.36027145607731</v>
      </c>
      <c r="G102" s="64">
        <v>140.66602499999999</v>
      </c>
      <c r="H102" s="64">
        <v>116.059214851825</v>
      </c>
      <c r="I102" s="64">
        <v>148.97791166666667</v>
      </c>
      <c r="J102" s="64"/>
      <c r="L102" s="62">
        <v>2010</v>
      </c>
      <c r="M102" s="66">
        <v>1.2880375288377333</v>
      </c>
      <c r="N102" s="66">
        <v>0.99266739002460636</v>
      </c>
      <c r="O102" s="66">
        <v>1.0341150738222531</v>
      </c>
      <c r="P102" s="66">
        <v>0.95452664583675606</v>
      </c>
      <c r="Q102" s="66">
        <v>0.7861321424448805</v>
      </c>
      <c r="R102" s="66">
        <v>0.73780435265343114</v>
      </c>
      <c r="S102" s="66">
        <v>1.3152406592390016</v>
      </c>
    </row>
    <row r="103" spans="2:19" x14ac:dyDescent="0.2">
      <c r="B103" s="62">
        <v>2011</v>
      </c>
      <c r="C103" s="64">
        <v>159.64247575973408</v>
      </c>
      <c r="D103" s="64">
        <v>161.47648900879625</v>
      </c>
      <c r="E103" s="64">
        <v>141.60209040186615</v>
      </c>
      <c r="F103" s="64">
        <v>126.98683618780046</v>
      </c>
      <c r="G103" s="64">
        <v>136.63621951219511</v>
      </c>
      <c r="H103" s="64">
        <v>117.5000464946482</v>
      </c>
      <c r="I103" s="64">
        <v>143.33538522913662</v>
      </c>
      <c r="J103" s="64"/>
      <c r="L103" s="62">
        <v>2011</v>
      </c>
      <c r="M103" s="66">
        <v>1.3301204640756852</v>
      </c>
      <c r="N103" s="66">
        <v>1.0185147824631817</v>
      </c>
      <c r="O103" s="66">
        <v>0.99914960712606737</v>
      </c>
      <c r="P103" s="66">
        <v>0.96421827952337835</v>
      </c>
      <c r="Q103" s="66">
        <v>0.73496296275441109</v>
      </c>
      <c r="R103" s="66">
        <v>0.75937854220430567</v>
      </c>
      <c r="S103" s="66">
        <v>1.2275511052450483</v>
      </c>
    </row>
    <row r="104" spans="2:19" x14ac:dyDescent="0.2">
      <c r="B104" s="62">
        <v>2012</v>
      </c>
      <c r="C104" s="64">
        <v>178.36961343383663</v>
      </c>
      <c r="D104" s="64">
        <v>176.59371341060847</v>
      </c>
      <c r="E104" s="64">
        <v>157.05171810014676</v>
      </c>
      <c r="F104" s="64">
        <v>140.74173793110211</v>
      </c>
      <c r="G104" s="64">
        <v>140.42217500000001</v>
      </c>
      <c r="H104" s="64">
        <v>126.22771094250281</v>
      </c>
      <c r="I104" s="64">
        <v>155.86818058890225</v>
      </c>
      <c r="J104" s="64"/>
      <c r="L104" s="62">
        <v>2012</v>
      </c>
      <c r="M104" s="66">
        <v>1.6034592889737849</v>
      </c>
      <c r="N104" s="66">
        <v>1.2074855800831923</v>
      </c>
      <c r="O104" s="66">
        <v>1.2172686833035942</v>
      </c>
      <c r="P104" s="66">
        <v>1.1769775721266273</v>
      </c>
      <c r="Q104" s="66">
        <v>0.78303581322867388</v>
      </c>
      <c r="R104" s="66">
        <v>0.89006160158347092</v>
      </c>
      <c r="S104" s="66">
        <v>1.4223211692514135</v>
      </c>
    </row>
    <row r="105" spans="2:19" x14ac:dyDescent="0.2">
      <c r="B105" s="62">
        <v>2013</v>
      </c>
      <c r="C105" s="64">
        <v>185.47150471370423</v>
      </c>
      <c r="D105" s="64">
        <v>179.19205585516178</v>
      </c>
      <c r="E105" s="64">
        <v>165.64339297859362</v>
      </c>
      <c r="F105" s="64">
        <v>155.0670889363673</v>
      </c>
      <c r="G105" s="64">
        <v>151.26149999999998</v>
      </c>
      <c r="H105" s="64">
        <v>129.36756103479854</v>
      </c>
      <c r="I105" s="64">
        <v>152.86728228663446</v>
      </c>
      <c r="J105" s="64"/>
      <c r="L105" s="62">
        <v>2013</v>
      </c>
      <c r="M105" s="66">
        <v>1.7071175548964814</v>
      </c>
      <c r="N105" s="66">
        <v>1.2399658047055315</v>
      </c>
      <c r="O105" s="66">
        <v>1.3385666345489213</v>
      </c>
      <c r="P105" s="66">
        <v>1.3985605105622074</v>
      </c>
      <c r="Q105" s="66">
        <v>0.92067009119242749</v>
      </c>
      <c r="R105" s="66">
        <v>0.93707592236822845</v>
      </c>
      <c r="S105" s="66">
        <v>1.3756847136458525</v>
      </c>
    </row>
    <row r="106" spans="2:19" x14ac:dyDescent="0.2">
      <c r="B106" s="62">
        <v>2014</v>
      </c>
      <c r="C106" s="64">
        <v>198.50758503920935</v>
      </c>
      <c r="D106" s="64">
        <v>184.87165013468959</v>
      </c>
      <c r="E106" s="64">
        <v>172.37766026367299</v>
      </c>
      <c r="F106" s="64">
        <v>160.92219366535659</v>
      </c>
      <c r="G106" s="64">
        <v>152.70847222222221</v>
      </c>
      <c r="H106" s="64">
        <v>137.57679942220514</v>
      </c>
      <c r="I106" s="64">
        <v>154.37325676141256</v>
      </c>
      <c r="J106" s="64"/>
      <c r="L106" s="62">
        <v>2014</v>
      </c>
      <c r="M106" s="66">
        <v>1.8973904593552546</v>
      </c>
      <c r="N106" s="66">
        <v>1.3109627967877391</v>
      </c>
      <c r="O106" s="66">
        <v>1.4336415572357331</v>
      </c>
      <c r="P106" s="66">
        <v>1.4891266202666509</v>
      </c>
      <c r="Q106" s="66">
        <v>0.93904328113176083</v>
      </c>
      <c r="R106" s="66">
        <v>1.0599963662107839</v>
      </c>
      <c r="S106" s="66">
        <v>1.3990888095737357</v>
      </c>
    </row>
    <row r="107" spans="2:19" x14ac:dyDescent="0.2">
      <c r="B107" s="62">
        <v>2015</v>
      </c>
      <c r="C107" s="64">
        <v>211.2160916776632</v>
      </c>
      <c r="D107" s="64">
        <v>207.03915723745391</v>
      </c>
      <c r="E107" s="64">
        <v>189.59782164791179</v>
      </c>
      <c r="F107" s="64">
        <v>171.02128125845715</v>
      </c>
      <c r="G107" s="64">
        <v>167.61727272727273</v>
      </c>
      <c r="H107" s="64">
        <v>144.12152920863386</v>
      </c>
      <c r="I107" s="64">
        <v>181.73015332877335</v>
      </c>
      <c r="J107" s="64"/>
      <c r="L107" s="62">
        <v>2015</v>
      </c>
      <c r="M107" s="66">
        <v>2.0828821415982079</v>
      </c>
      <c r="N107" s="66">
        <v>1.5880646897750823</v>
      </c>
      <c r="O107" s="66">
        <v>1.6767571692175089</v>
      </c>
      <c r="P107" s="66">
        <v>1.6453381855940938</v>
      </c>
      <c r="Q107" s="66">
        <v>1.128350455962138</v>
      </c>
      <c r="R107" s="66">
        <v>1.157993409567635</v>
      </c>
      <c r="S107" s="66">
        <v>1.8242377362486235</v>
      </c>
    </row>
    <row r="108" spans="2:19" x14ac:dyDescent="0.2">
      <c r="B108" s="62">
        <v>2016</v>
      </c>
      <c r="C108" s="64">
        <v>218.99850935265576</v>
      </c>
      <c r="D108" s="64">
        <v>210.88018200913766</v>
      </c>
      <c r="E108" s="64">
        <v>195.88381171833169</v>
      </c>
      <c r="F108" s="64">
        <v>182.0835039832167</v>
      </c>
      <c r="G108" s="64">
        <v>171.97484374999999</v>
      </c>
      <c r="H108" s="64">
        <v>145.85852110011737</v>
      </c>
      <c r="I108" s="64">
        <v>187.77023301767676</v>
      </c>
      <c r="J108" s="64"/>
      <c r="L108" s="62">
        <v>2016</v>
      </c>
      <c r="M108" s="66">
        <v>2.1964732807871079</v>
      </c>
      <c r="N108" s="66">
        <v>1.636078894994943</v>
      </c>
      <c r="O108" s="66">
        <v>1.7655032784311107</v>
      </c>
      <c r="P108" s="66">
        <v>1.8164474181762589</v>
      </c>
      <c r="Q108" s="66">
        <v>1.1836814974604641</v>
      </c>
      <c r="R108" s="66">
        <v>1.1840021334194859</v>
      </c>
      <c r="S108" s="66">
        <v>1.918105598432664</v>
      </c>
    </row>
    <row r="109" spans="2:19" x14ac:dyDescent="0.2">
      <c r="B109" s="62">
        <v>2017</v>
      </c>
      <c r="C109" s="64">
        <v>216.41624060056546</v>
      </c>
      <c r="D109" s="64">
        <v>210.78571271984157</v>
      </c>
      <c r="E109" s="64">
        <v>203.71027800403004</v>
      </c>
      <c r="F109" s="64">
        <v>185.8867864977457</v>
      </c>
      <c r="G109" s="64">
        <v>144.8449411764706</v>
      </c>
      <c r="H109" s="64">
        <v>145.95080562566633</v>
      </c>
      <c r="I109" s="64">
        <v>195.6231293807642</v>
      </c>
      <c r="J109" s="64"/>
      <c r="L109" s="62">
        <v>2017</v>
      </c>
      <c r="M109" s="66">
        <v>2.1587828275768697</v>
      </c>
      <c r="N109" s="66">
        <v>1.6348979945548636</v>
      </c>
      <c r="O109" s="66">
        <v>1.8759979537274656</v>
      </c>
      <c r="P109" s="66">
        <v>1.8752761697342661</v>
      </c>
      <c r="Q109" s="66">
        <v>0.83919468191293622</v>
      </c>
      <c r="R109" s="66">
        <v>1.1853839491623055</v>
      </c>
      <c r="S109" s="66">
        <v>2.040146139538451</v>
      </c>
    </row>
    <row r="110" spans="2:19" x14ac:dyDescent="0.2">
      <c r="B110" s="62">
        <v>2018</v>
      </c>
      <c r="C110" s="64">
        <v>236.67767054375199</v>
      </c>
      <c r="D110" s="64">
        <v>221.5969254485141</v>
      </c>
      <c r="E110" s="64">
        <v>207.4499419395197</v>
      </c>
      <c r="F110" s="64">
        <v>201.22910459243599</v>
      </c>
      <c r="G110" s="64">
        <v>158.80479310344828</v>
      </c>
      <c r="H110" s="64">
        <v>158.21144281237034</v>
      </c>
      <c r="I110" s="64">
        <v>201.35726256417999</v>
      </c>
      <c r="J110" s="64"/>
      <c r="L110" s="62">
        <v>2018</v>
      </c>
      <c r="M110" s="66">
        <v>2.4545159795301719</v>
      </c>
      <c r="N110" s="66">
        <v>1.7700420817413942</v>
      </c>
      <c r="O110" s="66">
        <v>1.9287948274614648</v>
      </c>
      <c r="P110" s="66">
        <v>2.1125894421689417</v>
      </c>
      <c r="Q110" s="66">
        <v>1.0164524115640439</v>
      </c>
      <c r="R110" s="66">
        <v>1.3689677231569968</v>
      </c>
      <c r="S110" s="66">
        <v>2.1292593385571097</v>
      </c>
    </row>
    <row r="111" spans="2:19" x14ac:dyDescent="0.2">
      <c r="B111" s="62">
        <v>2019</v>
      </c>
      <c r="C111" s="64">
        <v>245.77209958654799</v>
      </c>
      <c r="D111" s="64">
        <v>231.14925649217895</v>
      </c>
      <c r="E111" s="64">
        <v>215.80231767536807</v>
      </c>
      <c r="F111" s="64">
        <v>195.66559316545454</v>
      </c>
      <c r="G111" s="64">
        <v>149.41582758620692</v>
      </c>
      <c r="H111" s="64">
        <v>163.52043439833116</v>
      </c>
      <c r="I111" s="64">
        <v>207.17056297134232</v>
      </c>
      <c r="J111" s="64"/>
      <c r="L111" s="62">
        <v>2019</v>
      </c>
      <c r="M111" s="66">
        <v>2.5872570631349912</v>
      </c>
      <c r="N111" s="66">
        <v>1.8894496904711651</v>
      </c>
      <c r="O111" s="66">
        <v>2.0467143343239886</v>
      </c>
      <c r="P111" s="66">
        <v>2.0265336652768169</v>
      </c>
      <c r="Q111" s="66">
        <v>0.89723433388927176</v>
      </c>
      <c r="R111" s="66">
        <v>1.4484615289531342</v>
      </c>
      <c r="S111" s="66">
        <v>2.2196028620798947</v>
      </c>
    </row>
    <row r="112" spans="2:19" x14ac:dyDescent="0.2">
      <c r="B112" s="62">
        <v>2020</v>
      </c>
      <c r="C112" s="64">
        <v>264.36766645606394</v>
      </c>
      <c r="D112" s="64">
        <v>242.12489841486908</v>
      </c>
      <c r="E112" s="64">
        <v>229.14340920581299</v>
      </c>
      <c r="F112" s="64">
        <v>212.52977377867549</v>
      </c>
      <c r="G112" s="64">
        <v>166.65124</v>
      </c>
      <c r="H112" s="64">
        <v>171.03704085232576</v>
      </c>
      <c r="I112" s="64">
        <v>216.00775604678549</v>
      </c>
      <c r="J112" s="64"/>
      <c r="L112" s="62">
        <v>2020</v>
      </c>
      <c r="M112" s="66">
        <v>2.8586754979690863</v>
      </c>
      <c r="N112" s="66">
        <v>2.026649202325586</v>
      </c>
      <c r="O112" s="66">
        <v>2.2350649286974904</v>
      </c>
      <c r="P112" s="66">
        <v>2.2873869381364065</v>
      </c>
      <c r="Q112" s="66">
        <v>1.1160840817268847</v>
      </c>
      <c r="R112" s="66">
        <v>1.5610108980800206</v>
      </c>
      <c r="S112" s="66">
        <v>2.3569401927815794</v>
      </c>
    </row>
    <row r="113" spans="2:19" x14ac:dyDescent="0.2">
      <c r="B113" s="62">
        <v>2021</v>
      </c>
      <c r="C113" s="64">
        <v>275.94736758074754</v>
      </c>
      <c r="D113" s="64">
        <v>260.79002193919621</v>
      </c>
      <c r="E113" s="64">
        <v>250.15161809208698</v>
      </c>
      <c r="F113" s="64">
        <v>228.42403121774589</v>
      </c>
      <c r="G113" s="64">
        <v>171.05870833333333</v>
      </c>
      <c r="H113" s="64">
        <v>175.8882955494297</v>
      </c>
      <c r="I113" s="64">
        <v>228.98432478354979</v>
      </c>
      <c r="J113" s="64"/>
      <c r="L113" s="62">
        <v>2021</v>
      </c>
      <c r="M113" s="66">
        <v>3.027691284213307</v>
      </c>
      <c r="N113" s="66">
        <v>2.2599700280484147</v>
      </c>
      <c r="O113" s="66">
        <v>2.531660497465051</v>
      </c>
      <c r="P113" s="66">
        <v>2.5332375470538668</v>
      </c>
      <c r="Q113" s="66">
        <v>1.1720487032975491</v>
      </c>
      <c r="R113" s="66">
        <v>1.6336508133096821</v>
      </c>
      <c r="S113" s="66">
        <v>2.5586068641737025</v>
      </c>
    </row>
    <row r="114" spans="2:19" x14ac:dyDescent="0.2">
      <c r="B114" s="62">
        <v>2022</v>
      </c>
      <c r="C114" s="64">
        <v>271.95332132318038</v>
      </c>
      <c r="D114" s="64">
        <v>253.87623489344651</v>
      </c>
      <c r="E114" s="64">
        <v>236.98803148163219</v>
      </c>
      <c r="F114" s="64">
        <v>216.14488788232711</v>
      </c>
      <c r="G114" s="64">
        <v>174.76247619047621</v>
      </c>
      <c r="H114" s="64">
        <v>175.52382296810586</v>
      </c>
      <c r="I114" s="64">
        <v>224.23349810606058</v>
      </c>
      <c r="L114" s="62">
        <v>2022</v>
      </c>
      <c r="M114" s="66">
        <v>2.9693947132353626</v>
      </c>
      <c r="N114" s="66">
        <v>2.173545177964586</v>
      </c>
      <c r="O114" s="66">
        <v>2.3458159317105767</v>
      </c>
      <c r="P114" s="66">
        <v>2.3433051216121634</v>
      </c>
      <c r="Q114" s="66">
        <v>1.2190779615551637</v>
      </c>
      <c r="R114" s="66">
        <v>1.6281934091814871</v>
      </c>
      <c r="S114" s="66">
        <v>2.4847750661194312</v>
      </c>
    </row>
    <row r="115" spans="2:19" x14ac:dyDescent="0.2">
      <c r="B115" s="62">
        <v>2023</v>
      </c>
      <c r="C115" s="64">
        <v>278.18080088823456</v>
      </c>
      <c r="D115" s="64">
        <v>258.22281303932567</v>
      </c>
      <c r="E115" s="64">
        <v>240.45592808910965</v>
      </c>
      <c r="F115" s="64">
        <v>210.29346140546807</v>
      </c>
      <c r="G115" s="64">
        <v>172.43488888888888</v>
      </c>
      <c r="H115" s="64">
        <v>169.09517703076432</v>
      </c>
      <c r="I115" s="64">
        <v>239.31908115856845</v>
      </c>
      <c r="L115" s="62">
        <v>2023</v>
      </c>
      <c r="M115" s="66">
        <v>3.0602901814062835</v>
      </c>
      <c r="N115" s="66">
        <v>2.2278789840464768</v>
      </c>
      <c r="O115" s="66">
        <v>2.3947759726302902</v>
      </c>
      <c r="P115" s="66">
        <v>2.2527959067031791</v>
      </c>
      <c r="Q115" s="66">
        <v>1.1895230033219182</v>
      </c>
      <c r="R115" s="66">
        <v>1.5319345390362507</v>
      </c>
      <c r="S115" s="66">
        <v>2.7192175741446509</v>
      </c>
    </row>
    <row r="116" spans="2:19" x14ac:dyDescent="0.2">
      <c r="B116" s="62">
        <v>2024</v>
      </c>
      <c r="C116" s="64">
        <v>293.56951463414634</v>
      </c>
      <c r="D116" s="64">
        <v>293.78713118990026</v>
      </c>
      <c r="E116" s="64">
        <v>262.12871243873576</v>
      </c>
      <c r="F116" s="64">
        <v>228.62925640110373</v>
      </c>
      <c r="G116" s="64">
        <v>183.56360000000001</v>
      </c>
      <c r="H116" s="64">
        <v>185.14479907795456</v>
      </c>
      <c r="I116" s="64">
        <v>254.14648820695433</v>
      </c>
      <c r="L116" s="62">
        <v>2024</v>
      </c>
      <c r="M116" s="66">
        <v>3.2849018121424436</v>
      </c>
      <c r="N116" s="66">
        <v>2.6724458826446247</v>
      </c>
      <c r="O116" s="66">
        <v>2.7007540707990447</v>
      </c>
      <c r="P116" s="66">
        <v>2.5364119473985909</v>
      </c>
      <c r="Q116" s="66">
        <v>1.3308318134595407</v>
      </c>
      <c r="R116" s="66">
        <v>1.772252406838982</v>
      </c>
      <c r="S116" s="66">
        <v>2.9496478123286853</v>
      </c>
    </row>
  </sheetData>
  <mergeCells count="6">
    <mergeCell ref="L13:S13"/>
    <mergeCell ref="B13:I13"/>
    <mergeCell ref="B47:I47"/>
    <mergeCell ref="L47:S47"/>
    <mergeCell ref="B84:I84"/>
    <mergeCell ref="L84:S84"/>
  </mergeCells>
  <pageMargins left="0.7" right="0.7" top="0.75" bottom="0.75" header="0.3" footer="0.3"/>
  <pageSetup paperSize="9" orientation="portrait" verticalDpi="0" r:id="rId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9451-0DC7-4EEF-B6F2-6E6DE7208278}">
  <sheetPr>
    <tabColor theme="4" tint="0.79998168889431442"/>
  </sheetPr>
  <dimension ref="B2:AV54"/>
  <sheetViews>
    <sheetView topLeftCell="B1" workbookViewId="0">
      <selection activeCell="X4" sqref="X4"/>
    </sheetView>
  </sheetViews>
  <sheetFormatPr baseColWidth="10" defaultRowHeight="12" x14ac:dyDescent="0.2"/>
  <cols>
    <col min="1" max="1" width="2" customWidth="1"/>
    <col min="2" max="2" width="7.83203125" style="97" customWidth="1"/>
    <col min="3" max="3" width="5.83203125" style="97" customWidth="1"/>
    <col min="4" max="4" width="4.5" style="97" customWidth="1"/>
    <col min="5" max="5" width="8.5" style="97" customWidth="1"/>
    <col min="6" max="6" width="7.1640625" style="97" customWidth="1"/>
    <col min="7" max="7" width="5" style="97" customWidth="1"/>
    <col min="8" max="8" width="6" style="97" customWidth="1"/>
    <col min="9" max="9" width="5.83203125" style="97" customWidth="1"/>
    <col min="10" max="10" width="4.33203125" style="97" customWidth="1"/>
    <col min="11" max="13" width="7.33203125" style="97" customWidth="1"/>
    <col min="14" max="14" width="5.83203125" style="97" customWidth="1"/>
    <col min="15" max="15" width="9.6640625" style="97" customWidth="1"/>
    <col min="16" max="16" width="7.33203125" style="97" customWidth="1"/>
    <col min="17" max="17" width="7.6640625" style="97" customWidth="1"/>
    <col min="18" max="18" width="7" style="97" customWidth="1"/>
    <col min="19" max="19" width="3" style="97" customWidth="1"/>
    <col min="20" max="20" width="7" style="97" customWidth="1"/>
    <col min="21" max="21" width="8.6640625" style="97" customWidth="1"/>
    <col min="22" max="22" width="5.6640625" style="97" customWidth="1"/>
    <col min="23" max="23" width="7" style="97" customWidth="1"/>
    <col min="24" max="24" width="5.33203125" style="97" customWidth="1"/>
    <col min="25" max="25" width="4.83203125" style="97" customWidth="1"/>
    <col min="26" max="26" width="7.5" style="97" customWidth="1"/>
    <col min="27" max="28" width="7.33203125" style="97" customWidth="1"/>
    <col min="29" max="29" width="4.83203125" style="97" customWidth="1"/>
    <col min="30" max="30" width="5.33203125" style="97" customWidth="1"/>
    <col min="31" max="31" width="9.6640625" style="97" customWidth="1"/>
    <col min="32" max="32" width="4.6640625" style="97" customWidth="1"/>
    <col min="33" max="33" width="5.1640625" style="97" customWidth="1"/>
    <col min="34" max="34" width="9.5" style="97" customWidth="1"/>
    <col min="35" max="35" width="7.1640625" style="97" customWidth="1"/>
    <col min="36" max="37" width="6.6640625" style="97" customWidth="1"/>
    <col min="38" max="38" width="3" style="97" customWidth="1"/>
    <col min="39" max="40" width="6.6640625" style="97" customWidth="1"/>
    <col min="41" max="41" width="2.6640625" style="97" customWidth="1"/>
    <col min="42" max="43" width="6.6640625" style="97" customWidth="1"/>
    <col min="44" max="44" width="5.33203125" customWidth="1"/>
    <col min="45" max="48" width="10.5" customWidth="1"/>
  </cols>
  <sheetData>
    <row r="2" spans="2:26" x14ac:dyDescent="0.2">
      <c r="Z2" s="97" t="str">
        <f>_xlfn.CONCAT("Sammenlikning av melkeproduksjon i ",E12," og ",T12," i perioden 1995 - 2024")</f>
        <v>Sammenlikning av melkeproduksjon i Selbu og Værnesregionen i perioden 1995 - 2024</v>
      </c>
    </row>
    <row r="3" spans="2:26" x14ac:dyDescent="0.2">
      <c r="Z3" s="97" t="str">
        <f>_xlfn.CONCAT("Utvikling i ",E12)</f>
        <v>Utvikling i Selbu</v>
      </c>
    </row>
    <row r="4" spans="2:26" x14ac:dyDescent="0.2">
      <c r="Z4" s="97" t="str">
        <f>_xlfn.CONCAT("Utvikling i ",E12," og ",T12)</f>
        <v>Utvikling i Selbu og Værnesregionen</v>
      </c>
    </row>
    <row r="5" spans="2:26" x14ac:dyDescent="0.2">
      <c r="B5" s="97" t="s">
        <v>92</v>
      </c>
      <c r="E5" s="97" t="s">
        <v>92</v>
      </c>
      <c r="Q5" s="97" t="s">
        <v>92</v>
      </c>
      <c r="T5" s="97" t="s">
        <v>92</v>
      </c>
    </row>
    <row r="6" spans="2:26" x14ac:dyDescent="0.2">
      <c r="B6" s="97" t="s">
        <v>2</v>
      </c>
      <c r="E6" s="97" t="s">
        <v>104</v>
      </c>
      <c r="Q6" s="97" t="s">
        <v>2</v>
      </c>
      <c r="T6" s="97" t="s">
        <v>104</v>
      </c>
      <c r="Z6" s="116" t="str">
        <f>_xlfn.CONCAT("Antall melkeleverandører i ",E12," i perioden 1995 - 2024")</f>
        <v>Antall melkeleverandører i Selbu i perioden 1995 - 2024</v>
      </c>
    </row>
    <row r="7" spans="2:26" x14ac:dyDescent="0.2">
      <c r="B7" s="97" t="s">
        <v>104</v>
      </c>
      <c r="E7" s="97" t="s">
        <v>122</v>
      </c>
      <c r="Q7" s="97" t="s">
        <v>104</v>
      </c>
      <c r="T7" s="97" t="s">
        <v>122</v>
      </c>
      <c r="Z7" s="97" t="str">
        <f>_xlfn.CONCAT("Melkeleveranser i ",E12," i perioden 1995 - 2024 i tusen liter")</f>
        <v>Melkeleveranser i Selbu i perioden 1995 - 2024 i tusen liter</v>
      </c>
    </row>
    <row r="8" spans="2:26" x14ac:dyDescent="0.2">
      <c r="B8" s="97" t="s">
        <v>105</v>
      </c>
      <c r="Q8" s="97" t="s">
        <v>105</v>
      </c>
      <c r="Z8" s="116" t="str">
        <f>_xlfn.CONCAT("Gjennomsnittlig leveranse per hentepunkt i ",E12," i perioden 1995 - 2024 i tusen liter")</f>
        <v>Gjennomsnittlig leveranse per hentepunkt i Selbu i perioden 1995 - 2024 i tusen liter</v>
      </c>
    </row>
    <row r="9" spans="2:26" x14ac:dyDescent="0.2">
      <c r="Z9" s="97" t="str">
        <f>_xlfn.CONCAT("Gjennomsnittlig melkeleveranse per hentepunkt i ",E12," og ",T12," 1995 - 2024 i tusen liter")</f>
        <v>Gjennomsnittlig melkeleveranse per hentepunkt i Selbu og Værnesregionen 1995 - 2024 i tusen liter</v>
      </c>
    </row>
    <row r="10" spans="2:26" x14ac:dyDescent="0.2">
      <c r="Z10" s="97" t="str">
        <f>_xlfn.CONCAT(E12," sin andel av melkeleverandørene (hentepunkt) av ",T12," perioden 1995 - 2024 i prosent")</f>
        <v>Selbu sin andel av melkeleverandørene (hentepunkt) av Værnesregionen perioden 1995 - 2024 i prosent</v>
      </c>
    </row>
    <row r="11" spans="2:26" x14ac:dyDescent="0.2">
      <c r="Z11" s="97" t="str">
        <f>_xlfn.CONCAT(E12," sin andel av innveid melkemengde av ",T12," sin mengde 1995 - 2024 i prosent")</f>
        <v>Selbu sin andel av innveid melkemengde av Værnesregionen sin mengde 1995 - 2024 i prosent</v>
      </c>
    </row>
    <row r="12" spans="2:26" x14ac:dyDescent="0.2">
      <c r="B12" s="103" t="str">
        <f>IF(C21=B5,B6,IF(C21=B7,B8,C21))</f>
        <v>Trøndelag</v>
      </c>
      <c r="E12" s="105" t="str" vm="5">
        <f>IF(C22=E5,B12,IF(C22=E6,E7,C22))</f>
        <v>Selbu</v>
      </c>
      <c r="Q12" s="101" t="str" vm="4">
        <f>IF(R21=Q5,Q6,IF(R21=Q7,Q8,R21))</f>
        <v>Værnesregionen</v>
      </c>
      <c r="T12" s="104" t="str" vm="4">
        <f>IF(R22=T5,Q12,IF(R22=T6,T7,R22))</f>
        <v>Værnesregionen</v>
      </c>
    </row>
    <row r="13" spans="2:26" x14ac:dyDescent="0.2">
      <c r="Z13" s="97" t="str">
        <f>_xlfn.CONCAT("Antall leverandører og gjennomsnittlig melkemengde per leverandør i tusen liter i ",E12," 1995 - 2024")</f>
        <v>Antall leverandører og gjennomsnittlig melkemengde per leverandør i tusen liter i Selbu 1995 - 2024</v>
      </c>
    </row>
    <row r="14" spans="2:26" x14ac:dyDescent="0.2">
      <c r="Z14" s="97" t="str">
        <f>_xlfn.CONCAT("Utvikling i antall leverandører, melkeleveranse og gjennomsnittlig melkeleveranse i ",E12," i prosent 1995 - 2024 (1995 = 0 %)")</f>
        <v>Utvikling i antall leverandører, melkeleveranse og gjennomsnittlig melkeleveranse i Selbu i prosent 1995 - 2024 (1995 = 0 %)</v>
      </c>
    </row>
    <row r="18" spans="2:48" s="82" customFormat="1" ht="23.25" customHeight="1" x14ac:dyDescent="0.2">
      <c r="B18" s="92" t="s">
        <v>76</v>
      </c>
      <c r="C18" s="92"/>
      <c r="D18" s="93"/>
      <c r="E18" s="94" t="s">
        <v>120</v>
      </c>
      <c r="F18" s="94"/>
      <c r="G18" s="93"/>
      <c r="H18" s="94" t="s">
        <v>121</v>
      </c>
      <c r="I18" s="94"/>
      <c r="J18" s="93"/>
      <c r="K18" s="93"/>
      <c r="L18" s="93"/>
      <c r="M18" s="93"/>
      <c r="N18" s="93"/>
      <c r="O18" s="93"/>
      <c r="P18" s="93"/>
      <c r="Q18" s="95" t="s">
        <v>76</v>
      </c>
      <c r="R18" s="95"/>
      <c r="S18" s="93"/>
      <c r="T18" s="95" t="s">
        <v>77</v>
      </c>
      <c r="U18" s="95"/>
      <c r="V18" s="93"/>
      <c r="W18" s="95" t="s">
        <v>87</v>
      </c>
      <c r="X18" s="95"/>
      <c r="Y18" s="93"/>
      <c r="Z18" s="102" t="s">
        <v>123</v>
      </c>
      <c r="AA18" s="102"/>
      <c r="AB18" s="102"/>
      <c r="AC18" s="93"/>
      <c r="AD18" s="102" t="s">
        <v>124</v>
      </c>
      <c r="AE18" s="102"/>
      <c r="AF18" s="93"/>
      <c r="AG18" s="102" t="s">
        <v>125</v>
      </c>
      <c r="AH18" s="102"/>
      <c r="AI18" s="93"/>
      <c r="AJ18" s="93"/>
      <c r="AK18" s="93"/>
      <c r="AL18" s="93"/>
      <c r="AM18" s="93"/>
      <c r="AN18" s="93"/>
      <c r="AO18" s="93"/>
      <c r="AP18" s="93"/>
      <c r="AQ18" s="93"/>
      <c r="AS18" s="107" t="s">
        <v>127</v>
      </c>
      <c r="AT18" s="108"/>
      <c r="AU18" s="108"/>
      <c r="AV18" s="108"/>
    </row>
    <row r="21" spans="2:48" s="83" customFormat="1" x14ac:dyDescent="0.2">
      <c r="B21" s="96" t="s">
        <v>82</v>
      </c>
      <c r="C21" s="97" t="s" vm="1">
        <v>92</v>
      </c>
      <c r="D21" s="110"/>
      <c r="E21" s="96" t="s">
        <v>82</v>
      </c>
      <c r="F21" s="97" t="s" vm="1">
        <v>92</v>
      </c>
      <c r="G21" s="110"/>
      <c r="H21" s="96" t="s">
        <v>82</v>
      </c>
      <c r="I21" s="97" t="s" vm="1">
        <v>92</v>
      </c>
      <c r="J21" s="110"/>
      <c r="K21" s="259" t="s">
        <v>128</v>
      </c>
      <c r="L21" s="259"/>
      <c r="M21" s="259"/>
      <c r="N21" s="114"/>
      <c r="O21" s="114"/>
      <c r="P21" s="110"/>
      <c r="Q21" s="96" t="s">
        <v>82</v>
      </c>
      <c r="R21" s="97" t="s" vm="4">
        <v>102</v>
      </c>
      <c r="S21" s="110"/>
      <c r="T21" s="96" t="s">
        <v>82</v>
      </c>
      <c r="U21" s="97" t="s" vm="4">
        <v>102</v>
      </c>
      <c r="V21" s="110"/>
      <c r="W21" s="96" t="s">
        <v>82</v>
      </c>
      <c r="X21" s="97" t="s" vm="4">
        <v>102</v>
      </c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96" t="s">
        <v>82</v>
      </c>
      <c r="AK21" s="97" t="s" vm="1">
        <v>92</v>
      </c>
      <c r="AL21" s="110"/>
      <c r="AM21" s="96" t="s">
        <v>82</v>
      </c>
      <c r="AN21" s="97" t="s" vm="1">
        <v>92</v>
      </c>
      <c r="AO21" s="110"/>
      <c r="AP21" s="96" t="s">
        <v>82</v>
      </c>
      <c r="AQ21" s="97" t="s" vm="1">
        <v>92</v>
      </c>
    </row>
    <row r="22" spans="2:48" s="83" customFormat="1" x14ac:dyDescent="0.2">
      <c r="B22" s="96" t="s">
        <v>85</v>
      </c>
      <c r="C22" s="97" t="s" vm="5">
        <v>27</v>
      </c>
      <c r="D22" s="110"/>
      <c r="E22" s="96" t="s">
        <v>85</v>
      </c>
      <c r="F22" s="97" t="s" vm="5">
        <v>27</v>
      </c>
      <c r="G22" s="110"/>
      <c r="H22" s="96" t="s">
        <v>85</v>
      </c>
      <c r="I22" s="97" t="s" vm="5">
        <v>27</v>
      </c>
      <c r="J22" s="110"/>
      <c r="K22" s="110"/>
      <c r="L22" s="110"/>
      <c r="M22" s="110"/>
      <c r="N22" s="110"/>
      <c r="O22" s="110"/>
      <c r="P22" s="110"/>
      <c r="Q22" s="96" t="s">
        <v>85</v>
      </c>
      <c r="R22" s="97" t="s" vm="2">
        <v>92</v>
      </c>
      <c r="S22" s="110"/>
      <c r="T22" s="96" t="s">
        <v>85</v>
      </c>
      <c r="U22" s="97" t="s" vm="2">
        <v>92</v>
      </c>
      <c r="V22" s="110"/>
      <c r="W22" s="96" t="s">
        <v>85</v>
      </c>
      <c r="X22" s="97" t="s" vm="2">
        <v>92</v>
      </c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96" t="s">
        <v>85</v>
      </c>
      <c r="AK22" s="97" t="s" vm="5">
        <v>27</v>
      </c>
      <c r="AL22" s="110"/>
      <c r="AM22" s="96" t="s">
        <v>85</v>
      </c>
      <c r="AN22" s="97" t="s" vm="5">
        <v>27</v>
      </c>
      <c r="AO22" s="110"/>
      <c r="AP22" s="96" t="s">
        <v>85</v>
      </c>
      <c r="AQ22" s="97" t="s" vm="5">
        <v>27</v>
      </c>
    </row>
    <row r="23" spans="2:48" hidden="1" x14ac:dyDescent="0.2"/>
    <row r="24" spans="2:48" s="83" customFormat="1" ht="36" x14ac:dyDescent="0.2">
      <c r="B24" s="109" t="s">
        <v>78</v>
      </c>
      <c r="C24" s="110" t="s">
        <v>97</v>
      </c>
      <c r="D24" s="110"/>
      <c r="E24" s="109" t="s">
        <v>78</v>
      </c>
      <c r="F24" s="110" t="s">
        <v>96</v>
      </c>
      <c r="G24" s="110"/>
      <c r="H24" s="109" t="s">
        <v>78</v>
      </c>
      <c r="I24" s="110" t="s">
        <v>107</v>
      </c>
      <c r="J24" s="110"/>
      <c r="K24" s="113"/>
      <c r="L24" s="113" t="s">
        <v>129</v>
      </c>
      <c r="M24" s="113" t="s">
        <v>126</v>
      </c>
      <c r="N24" s="113"/>
      <c r="O24" s="113" t="s">
        <v>130</v>
      </c>
      <c r="P24" s="110"/>
      <c r="Q24" s="109" t="s">
        <v>78</v>
      </c>
      <c r="R24" s="110" t="s">
        <v>97</v>
      </c>
      <c r="S24" s="110"/>
      <c r="T24" s="109" t="s">
        <v>78</v>
      </c>
      <c r="U24" s="110" t="s">
        <v>96</v>
      </c>
      <c r="V24" s="110"/>
      <c r="W24" s="109" t="s">
        <v>78</v>
      </c>
      <c r="X24" s="110" t="s">
        <v>107</v>
      </c>
      <c r="Y24" s="110"/>
      <c r="Z24" s="111"/>
      <c r="AA24" s="111" t="str" vm="5">
        <f>E12</f>
        <v>Selbu</v>
      </c>
      <c r="AB24" s="111" t="str" vm="4">
        <f>T12</f>
        <v>Værnesregionen</v>
      </c>
      <c r="AC24" s="110"/>
      <c r="AD24" s="111"/>
      <c r="AE24" s="111" t="str" vm="5">
        <f>E12</f>
        <v>Selbu</v>
      </c>
      <c r="AF24" s="110"/>
      <c r="AG24" s="111"/>
      <c r="AH24" s="111" t="str" vm="5">
        <f>E12</f>
        <v>Selbu</v>
      </c>
      <c r="AI24" s="110"/>
      <c r="AJ24" s="109" t="s">
        <v>78</v>
      </c>
      <c r="AK24" s="110" t="s">
        <v>97</v>
      </c>
      <c r="AL24" s="110"/>
      <c r="AM24" s="109" t="s">
        <v>78</v>
      </c>
      <c r="AN24" s="110" t="s">
        <v>96</v>
      </c>
      <c r="AO24" s="110"/>
      <c r="AP24" s="109" t="s">
        <v>78</v>
      </c>
      <c r="AQ24" s="110" t="s">
        <v>107</v>
      </c>
      <c r="AS24" s="112"/>
      <c r="AT24" s="112" t="s">
        <v>151</v>
      </c>
      <c r="AU24" s="112" t="s">
        <v>120</v>
      </c>
      <c r="AV24" s="112" t="s">
        <v>126</v>
      </c>
    </row>
    <row r="25" spans="2:48" x14ac:dyDescent="0.2">
      <c r="B25" s="98">
        <v>1995</v>
      </c>
      <c r="C25" s="99">
        <v>108</v>
      </c>
      <c r="E25" s="98">
        <v>1995</v>
      </c>
      <c r="F25" s="99">
        <v>7374</v>
      </c>
      <c r="H25" s="98">
        <v>1995</v>
      </c>
      <c r="I25" s="100">
        <v>68.277777777777771</v>
      </c>
      <c r="K25" s="97">
        <v>1995</v>
      </c>
      <c r="L25" s="115">
        <f>C25</f>
        <v>108</v>
      </c>
      <c r="M25" s="115">
        <f>I25</f>
        <v>68.277777777777771</v>
      </c>
      <c r="N25" s="115"/>
      <c r="O25" s="115">
        <f>F25</f>
        <v>7374</v>
      </c>
      <c r="P25" s="100"/>
      <c r="Q25" s="98">
        <v>1995</v>
      </c>
      <c r="R25" s="99">
        <v>417</v>
      </c>
      <c r="T25" s="98">
        <v>1995</v>
      </c>
      <c r="U25" s="99">
        <v>26891</v>
      </c>
      <c r="W25" s="98">
        <v>1995</v>
      </c>
      <c r="X25" s="100">
        <v>64.346620327423906</v>
      </c>
      <c r="Z25" s="97">
        <v>1995</v>
      </c>
      <c r="AA25" s="100">
        <f>I25</f>
        <v>68.277777777777771</v>
      </c>
      <c r="AB25" s="100">
        <f>X25</f>
        <v>64.346620327423906</v>
      </c>
      <c r="AD25" s="97">
        <v>1995</v>
      </c>
      <c r="AE25" s="118">
        <f>C25/R25</f>
        <v>0.25899280575539568</v>
      </c>
      <c r="AG25" s="97">
        <v>1995</v>
      </c>
      <c r="AH25" s="118">
        <f>F25/U25</f>
        <v>0.27421813989810717</v>
      </c>
      <c r="AJ25" s="98">
        <v>1995</v>
      </c>
      <c r="AK25" s="106"/>
      <c r="AM25" s="98">
        <v>1995</v>
      </c>
      <c r="AN25" s="106"/>
      <c r="AP25" s="98">
        <v>1995</v>
      </c>
      <c r="AQ25" s="106"/>
      <c r="AS25" s="97">
        <v>1995</v>
      </c>
      <c r="AT25" s="79">
        <f>AK25</f>
        <v>0</v>
      </c>
      <c r="AU25" s="79">
        <f>AN25</f>
        <v>0</v>
      </c>
      <c r="AV25" s="79">
        <f>AQ25</f>
        <v>0</v>
      </c>
    </row>
    <row r="26" spans="2:48" x14ac:dyDescent="0.2">
      <c r="B26" s="98">
        <v>1996</v>
      </c>
      <c r="C26" s="99">
        <v>108</v>
      </c>
      <c r="E26" s="98">
        <v>1996</v>
      </c>
      <c r="F26" s="99">
        <v>7153</v>
      </c>
      <c r="H26" s="98">
        <v>1996</v>
      </c>
      <c r="I26" s="100">
        <v>66.231481481481481</v>
      </c>
      <c r="K26" s="97">
        <v>1996</v>
      </c>
      <c r="L26" s="115">
        <f t="shared" ref="L26:L51" si="0">C26</f>
        <v>108</v>
      </c>
      <c r="M26" s="115">
        <f t="shared" ref="M26:M51" si="1">I26</f>
        <v>66.231481481481481</v>
      </c>
      <c r="N26" s="115"/>
      <c r="O26" s="115">
        <f t="shared" ref="O26:O51" si="2">F26</f>
        <v>7153</v>
      </c>
      <c r="Q26" s="98">
        <v>1996</v>
      </c>
      <c r="R26" s="99">
        <v>414</v>
      </c>
      <c r="T26" s="98">
        <v>1996</v>
      </c>
      <c r="U26" s="99">
        <v>26318</v>
      </c>
      <c r="W26" s="98">
        <v>1996</v>
      </c>
      <c r="X26" s="100">
        <v>63.995070631528961</v>
      </c>
      <c r="Z26" s="97">
        <v>1996</v>
      </c>
      <c r="AA26" s="100">
        <f t="shared" ref="AA26:AA51" si="3">I26</f>
        <v>66.231481481481481</v>
      </c>
      <c r="AB26" s="100">
        <f t="shared" ref="AB26:AB51" si="4">X26</f>
        <v>63.995070631528961</v>
      </c>
      <c r="AD26" s="97">
        <v>1996</v>
      </c>
      <c r="AE26" s="118">
        <f t="shared" ref="AE26:AE51" si="5">C26/R26</f>
        <v>0.2608695652173913</v>
      </c>
      <c r="AG26" s="97">
        <v>1996</v>
      </c>
      <c r="AH26" s="118">
        <f t="shared" ref="AH26:AH51" si="6">F26/U26</f>
        <v>0.27179116954175847</v>
      </c>
      <c r="AJ26" s="98">
        <v>1996</v>
      </c>
      <c r="AK26" s="106">
        <v>0</v>
      </c>
      <c r="AM26" s="98">
        <v>1996</v>
      </c>
      <c r="AN26" s="106">
        <v>-2.9970165446162191E-2</v>
      </c>
      <c r="AP26" s="98">
        <v>1996</v>
      </c>
      <c r="AQ26" s="106">
        <v>-2.9970165446162111E-2</v>
      </c>
      <c r="AS26" s="97">
        <v>1996</v>
      </c>
      <c r="AT26" s="79">
        <f t="shared" ref="AT26:AT51" si="7">AK26</f>
        <v>0</v>
      </c>
      <c r="AU26" s="79">
        <f t="shared" ref="AU26:AU51" si="8">AN26</f>
        <v>-2.9970165446162191E-2</v>
      </c>
      <c r="AV26" s="79">
        <f t="shared" ref="AV26:AV51" si="9">AQ26</f>
        <v>-2.9970165446162111E-2</v>
      </c>
    </row>
    <row r="27" spans="2:48" x14ac:dyDescent="0.2">
      <c r="B27" s="98">
        <v>1997</v>
      </c>
      <c r="C27" s="99">
        <v>106</v>
      </c>
      <c r="E27" s="98">
        <v>1997</v>
      </c>
      <c r="F27" s="99">
        <v>7152.9790000000003</v>
      </c>
      <c r="H27" s="98">
        <v>1997</v>
      </c>
      <c r="I27" s="100">
        <v>67.48093396226416</v>
      </c>
      <c r="K27" s="97">
        <v>1997</v>
      </c>
      <c r="L27" s="115">
        <f t="shared" si="0"/>
        <v>106</v>
      </c>
      <c r="M27" s="115">
        <f t="shared" si="1"/>
        <v>67.48093396226416</v>
      </c>
      <c r="N27" s="115"/>
      <c r="O27" s="115">
        <f t="shared" si="2"/>
        <v>7152.9790000000003</v>
      </c>
      <c r="Q27" s="98">
        <v>1997</v>
      </c>
      <c r="R27" s="99">
        <v>410</v>
      </c>
      <c r="T27" s="98">
        <v>1997</v>
      </c>
      <c r="U27" s="99">
        <v>26539.162</v>
      </c>
      <c r="W27" s="98">
        <v>1997</v>
      </c>
      <c r="X27" s="100">
        <v>64.355549510611766</v>
      </c>
      <c r="Z27" s="97">
        <v>1997</v>
      </c>
      <c r="AA27" s="100">
        <f t="shared" si="3"/>
        <v>67.48093396226416</v>
      </c>
      <c r="AB27" s="100">
        <f t="shared" si="4"/>
        <v>64.355549510611766</v>
      </c>
      <c r="AD27" s="97">
        <v>1997</v>
      </c>
      <c r="AE27" s="118">
        <f t="shared" si="5"/>
        <v>0.25853658536585367</v>
      </c>
      <c r="AG27" s="97">
        <v>1997</v>
      </c>
      <c r="AH27" s="118">
        <f t="shared" si="6"/>
        <v>0.2695254281201494</v>
      </c>
      <c r="AJ27" s="98">
        <v>1997</v>
      </c>
      <c r="AK27" s="106">
        <v>-1.8518518518518517E-2</v>
      </c>
      <c r="AM27" s="98">
        <v>1997</v>
      </c>
      <c r="AN27" s="106">
        <v>-2.9973013289937581E-2</v>
      </c>
      <c r="AP27" s="98">
        <v>1997</v>
      </c>
      <c r="AQ27" s="106">
        <v>-1.1670617314275837E-2</v>
      </c>
      <c r="AS27" s="97">
        <v>1997</v>
      </c>
      <c r="AT27" s="79">
        <f t="shared" si="7"/>
        <v>-1.8518518518518517E-2</v>
      </c>
      <c r="AU27" s="79">
        <f t="shared" si="8"/>
        <v>-2.9973013289937581E-2</v>
      </c>
      <c r="AV27" s="79">
        <f t="shared" si="9"/>
        <v>-1.1670617314275837E-2</v>
      </c>
    </row>
    <row r="28" spans="2:48" x14ac:dyDescent="0.2">
      <c r="B28" s="98">
        <v>1998</v>
      </c>
      <c r="C28" s="99">
        <v>104</v>
      </c>
      <c r="E28" s="98">
        <v>1998</v>
      </c>
      <c r="F28" s="99">
        <v>7163.73</v>
      </c>
      <c r="H28" s="98">
        <v>1998</v>
      </c>
      <c r="I28" s="100">
        <v>68.882019230769231</v>
      </c>
      <c r="K28" s="97">
        <v>1998</v>
      </c>
      <c r="L28" s="115">
        <f t="shared" si="0"/>
        <v>104</v>
      </c>
      <c r="M28" s="115">
        <f t="shared" si="1"/>
        <v>68.882019230769231</v>
      </c>
      <c r="N28" s="115"/>
      <c r="O28" s="115">
        <f t="shared" si="2"/>
        <v>7163.73</v>
      </c>
      <c r="Q28" s="98">
        <v>1998</v>
      </c>
      <c r="R28" s="99">
        <v>402</v>
      </c>
      <c r="T28" s="98">
        <v>1998</v>
      </c>
      <c r="U28" s="99">
        <v>26324.716</v>
      </c>
      <c r="W28" s="98">
        <v>1998</v>
      </c>
      <c r="X28" s="100">
        <v>66.07247710863696</v>
      </c>
      <c r="Z28" s="97">
        <v>1998</v>
      </c>
      <c r="AA28" s="100">
        <f t="shared" si="3"/>
        <v>68.882019230769231</v>
      </c>
      <c r="AB28" s="100">
        <f t="shared" si="4"/>
        <v>66.07247710863696</v>
      </c>
      <c r="AD28" s="97">
        <v>1998</v>
      </c>
      <c r="AE28" s="118">
        <f t="shared" si="5"/>
        <v>0.25870646766169153</v>
      </c>
      <c r="AG28" s="97">
        <v>1998</v>
      </c>
      <c r="AH28" s="118">
        <f t="shared" si="6"/>
        <v>0.27212943151979302</v>
      </c>
      <c r="AJ28" s="98">
        <v>1998</v>
      </c>
      <c r="AK28" s="106">
        <v>-3.7037037037037035E-2</v>
      </c>
      <c r="AM28" s="98">
        <v>1998</v>
      </c>
      <c r="AN28" s="106">
        <v>-2.8515052888527317E-2</v>
      </c>
      <c r="AP28" s="98">
        <v>1998</v>
      </c>
      <c r="AQ28" s="106">
        <v>8.8497527696064053E-3</v>
      </c>
      <c r="AS28" s="97">
        <v>1998</v>
      </c>
      <c r="AT28" s="79">
        <f t="shared" si="7"/>
        <v>-3.7037037037037035E-2</v>
      </c>
      <c r="AU28" s="79">
        <f t="shared" si="8"/>
        <v>-2.8515052888527317E-2</v>
      </c>
      <c r="AV28" s="79">
        <f t="shared" si="9"/>
        <v>8.8497527696064053E-3</v>
      </c>
    </row>
    <row r="29" spans="2:48" x14ac:dyDescent="0.2">
      <c r="B29" s="98">
        <v>1999</v>
      </c>
      <c r="C29" s="99">
        <v>102</v>
      </c>
      <c r="E29" s="98">
        <v>1999</v>
      </c>
      <c r="F29" s="99">
        <v>7130.625</v>
      </c>
      <c r="H29" s="98">
        <v>1999</v>
      </c>
      <c r="I29" s="100">
        <v>69.908088235294116</v>
      </c>
      <c r="K29" s="97">
        <v>1999</v>
      </c>
      <c r="L29" s="115">
        <f t="shared" si="0"/>
        <v>102</v>
      </c>
      <c r="M29" s="115">
        <f t="shared" si="1"/>
        <v>69.908088235294116</v>
      </c>
      <c r="N29" s="115"/>
      <c r="O29" s="115">
        <f t="shared" si="2"/>
        <v>7130.625</v>
      </c>
      <c r="Q29" s="98">
        <v>1999</v>
      </c>
      <c r="R29" s="99">
        <v>388</v>
      </c>
      <c r="T29" s="98">
        <v>1999</v>
      </c>
      <c r="U29" s="99">
        <v>25806.304</v>
      </c>
      <c r="W29" s="98">
        <v>1999</v>
      </c>
      <c r="X29" s="100">
        <v>66.276667569395954</v>
      </c>
      <c r="Z29" s="97">
        <v>1999</v>
      </c>
      <c r="AA29" s="100">
        <f t="shared" si="3"/>
        <v>69.908088235294116</v>
      </c>
      <c r="AB29" s="100">
        <f t="shared" si="4"/>
        <v>66.276667569395954</v>
      </c>
      <c r="AD29" s="97">
        <v>1999</v>
      </c>
      <c r="AE29" s="118">
        <f t="shared" si="5"/>
        <v>0.26288659793814434</v>
      </c>
      <c r="AG29" s="97">
        <v>1999</v>
      </c>
      <c r="AH29" s="118">
        <f t="shared" si="6"/>
        <v>0.27631329926207177</v>
      </c>
      <c r="AJ29" s="98">
        <v>1999</v>
      </c>
      <c r="AK29" s="106">
        <v>-5.5555555555555552E-2</v>
      </c>
      <c r="AM29" s="98">
        <v>1999</v>
      </c>
      <c r="AN29" s="106">
        <v>-3.3004475183075671E-2</v>
      </c>
      <c r="AP29" s="98">
        <v>1999</v>
      </c>
      <c r="AQ29" s="106">
        <v>2.3877614512037595E-2</v>
      </c>
      <c r="AS29" s="97">
        <v>1999</v>
      </c>
      <c r="AT29" s="79">
        <f t="shared" si="7"/>
        <v>-5.5555555555555552E-2</v>
      </c>
      <c r="AU29" s="79">
        <f t="shared" si="8"/>
        <v>-3.3004475183075671E-2</v>
      </c>
      <c r="AV29" s="79">
        <f t="shared" si="9"/>
        <v>2.3877614512037595E-2</v>
      </c>
    </row>
    <row r="30" spans="2:48" x14ac:dyDescent="0.2">
      <c r="B30" s="98">
        <v>2000</v>
      </c>
      <c r="C30" s="99">
        <v>96</v>
      </c>
      <c r="E30" s="98">
        <v>2000</v>
      </c>
      <c r="F30" s="99">
        <v>7058.0619999999999</v>
      </c>
      <c r="H30" s="98">
        <v>2000</v>
      </c>
      <c r="I30" s="100">
        <v>73.521479166666666</v>
      </c>
      <c r="K30" s="97">
        <v>2000</v>
      </c>
      <c r="L30" s="115">
        <f t="shared" si="0"/>
        <v>96</v>
      </c>
      <c r="M30" s="115">
        <f t="shared" si="1"/>
        <v>73.521479166666666</v>
      </c>
      <c r="N30" s="115"/>
      <c r="O30" s="115">
        <f t="shared" si="2"/>
        <v>7058.0619999999999</v>
      </c>
      <c r="Q30" s="98">
        <v>2000</v>
      </c>
      <c r="R30" s="99">
        <v>369</v>
      </c>
      <c r="T30" s="98">
        <v>2000</v>
      </c>
      <c r="U30" s="99">
        <v>24197.26</v>
      </c>
      <c r="W30" s="98">
        <v>2000</v>
      </c>
      <c r="X30" s="100">
        <v>65.672385626095021</v>
      </c>
      <c r="Z30" s="97">
        <v>2000</v>
      </c>
      <c r="AA30" s="100">
        <f t="shared" si="3"/>
        <v>73.521479166666666</v>
      </c>
      <c r="AB30" s="100">
        <f t="shared" si="4"/>
        <v>65.672385626095021</v>
      </c>
      <c r="AD30" s="97">
        <v>2000</v>
      </c>
      <c r="AE30" s="118">
        <f t="shared" si="5"/>
        <v>0.26016260162601629</v>
      </c>
      <c r="AG30" s="97">
        <v>2000</v>
      </c>
      <c r="AH30" s="118">
        <f t="shared" si="6"/>
        <v>0.29168848043125545</v>
      </c>
      <c r="AJ30" s="98">
        <v>2000</v>
      </c>
      <c r="AK30" s="106">
        <v>-0.1111111111111111</v>
      </c>
      <c r="AM30" s="98">
        <v>2000</v>
      </c>
      <c r="AN30" s="106">
        <v>-4.2844860320043407E-2</v>
      </c>
      <c r="AP30" s="98">
        <v>2000</v>
      </c>
      <c r="AQ30" s="106">
        <v>7.6799532139951263E-2</v>
      </c>
      <c r="AS30" s="97">
        <v>2000</v>
      </c>
      <c r="AT30" s="79">
        <f t="shared" si="7"/>
        <v>-0.1111111111111111</v>
      </c>
      <c r="AU30" s="79">
        <f t="shared" si="8"/>
        <v>-4.2844860320043407E-2</v>
      </c>
      <c r="AV30" s="79">
        <f t="shared" si="9"/>
        <v>7.6799532139951263E-2</v>
      </c>
    </row>
    <row r="31" spans="2:48" x14ac:dyDescent="0.2">
      <c r="B31" s="98">
        <v>2001</v>
      </c>
      <c r="C31" s="99">
        <v>94</v>
      </c>
      <c r="E31" s="98">
        <v>2001</v>
      </c>
      <c r="F31" s="99">
        <v>6916.232</v>
      </c>
      <c r="H31" s="98">
        <v>2001</v>
      </c>
      <c r="I31" s="100">
        <v>73.576936170212761</v>
      </c>
      <c r="K31" s="97">
        <v>2001</v>
      </c>
      <c r="L31" s="115">
        <f t="shared" si="0"/>
        <v>94</v>
      </c>
      <c r="M31" s="115">
        <f t="shared" si="1"/>
        <v>73.576936170212761</v>
      </c>
      <c r="N31" s="115"/>
      <c r="O31" s="115">
        <f t="shared" si="2"/>
        <v>6916.232</v>
      </c>
      <c r="Q31" s="98">
        <v>2001</v>
      </c>
      <c r="R31" s="99">
        <v>335</v>
      </c>
      <c r="T31" s="98">
        <v>2001</v>
      </c>
      <c r="U31" s="99">
        <v>23255.205000000002</v>
      </c>
      <c r="W31" s="98">
        <v>2001</v>
      </c>
      <c r="X31" s="100">
        <v>70.643515088437269</v>
      </c>
      <c r="Z31" s="97">
        <v>2001</v>
      </c>
      <c r="AA31" s="100">
        <f t="shared" si="3"/>
        <v>73.576936170212761</v>
      </c>
      <c r="AB31" s="100">
        <f t="shared" si="4"/>
        <v>70.643515088437269</v>
      </c>
      <c r="AD31" s="97">
        <v>2001</v>
      </c>
      <c r="AE31" s="118">
        <f t="shared" si="5"/>
        <v>0.28059701492537314</v>
      </c>
      <c r="AG31" s="97">
        <v>2001</v>
      </c>
      <c r="AH31" s="118">
        <f t="shared" si="6"/>
        <v>0.29740576356991905</v>
      </c>
      <c r="AJ31" s="98">
        <v>2001</v>
      </c>
      <c r="AK31" s="106">
        <v>-0.12962962962962962</v>
      </c>
      <c r="AM31" s="98">
        <v>2001</v>
      </c>
      <c r="AN31" s="106">
        <v>-6.2078654732845136E-2</v>
      </c>
      <c r="AP31" s="98">
        <v>2001</v>
      </c>
      <c r="AQ31" s="106">
        <v>7.7611758392050298E-2</v>
      </c>
      <c r="AS31" s="97">
        <v>2001</v>
      </c>
      <c r="AT31" s="79">
        <f t="shared" si="7"/>
        <v>-0.12962962962962962</v>
      </c>
      <c r="AU31" s="79">
        <f t="shared" si="8"/>
        <v>-6.2078654732845136E-2</v>
      </c>
      <c r="AV31" s="79">
        <f t="shared" si="9"/>
        <v>7.7611758392050298E-2</v>
      </c>
    </row>
    <row r="32" spans="2:48" x14ac:dyDescent="0.2">
      <c r="B32" s="98">
        <v>2002</v>
      </c>
      <c r="C32" s="99">
        <v>89</v>
      </c>
      <c r="E32" s="98">
        <v>2002</v>
      </c>
      <c r="F32" s="99">
        <v>6863.3540000000003</v>
      </c>
      <c r="H32" s="98">
        <v>2002</v>
      </c>
      <c r="I32" s="100">
        <v>77.116337078651682</v>
      </c>
      <c r="K32" s="97">
        <v>2002</v>
      </c>
      <c r="L32" s="115">
        <f t="shared" si="0"/>
        <v>89</v>
      </c>
      <c r="M32" s="115">
        <f t="shared" si="1"/>
        <v>77.116337078651682</v>
      </c>
      <c r="N32" s="115"/>
      <c r="O32" s="115">
        <f t="shared" si="2"/>
        <v>6863.3540000000003</v>
      </c>
      <c r="Q32" s="98">
        <v>2002</v>
      </c>
      <c r="R32" s="99">
        <v>313</v>
      </c>
      <c r="T32" s="98">
        <v>2002</v>
      </c>
      <c r="U32" s="99">
        <v>23024.371000000003</v>
      </c>
      <c r="W32" s="98">
        <v>2002</v>
      </c>
      <c r="X32" s="100">
        <v>74.908180765160907</v>
      </c>
      <c r="Z32" s="97">
        <v>2002</v>
      </c>
      <c r="AA32" s="100">
        <f t="shared" si="3"/>
        <v>77.116337078651682</v>
      </c>
      <c r="AB32" s="100">
        <f t="shared" si="4"/>
        <v>74.908180765160907</v>
      </c>
      <c r="AD32" s="97">
        <v>2002</v>
      </c>
      <c r="AE32" s="118">
        <f t="shared" si="5"/>
        <v>0.28434504792332266</v>
      </c>
      <c r="AG32" s="97">
        <v>2002</v>
      </c>
      <c r="AH32" s="118">
        <f t="shared" si="6"/>
        <v>0.29809083601024322</v>
      </c>
      <c r="AJ32" s="98">
        <v>2002</v>
      </c>
      <c r="AK32" s="106">
        <v>-0.17592592592592593</v>
      </c>
      <c r="AM32" s="98">
        <v>2002</v>
      </c>
      <c r="AN32" s="106">
        <v>-6.924952535937072E-2</v>
      </c>
      <c r="AP32" s="98">
        <v>2002</v>
      </c>
      <c r="AQ32" s="106">
        <v>0.12945001417065127</v>
      </c>
      <c r="AS32" s="97">
        <v>2002</v>
      </c>
      <c r="AT32" s="79">
        <f t="shared" si="7"/>
        <v>-0.17592592592592593</v>
      </c>
      <c r="AU32" s="79">
        <f t="shared" si="8"/>
        <v>-6.924952535937072E-2</v>
      </c>
      <c r="AV32" s="79">
        <f t="shared" si="9"/>
        <v>0.12945001417065127</v>
      </c>
    </row>
    <row r="33" spans="2:48" x14ac:dyDescent="0.2">
      <c r="B33" s="98">
        <v>2003</v>
      </c>
      <c r="C33" s="99">
        <v>85</v>
      </c>
      <c r="E33" s="98">
        <v>2003</v>
      </c>
      <c r="F33" s="99">
        <v>7075.1419999999998</v>
      </c>
      <c r="H33" s="98">
        <v>2003</v>
      </c>
      <c r="I33" s="100">
        <v>83.236964705882357</v>
      </c>
      <c r="K33" s="97">
        <v>2003</v>
      </c>
      <c r="L33" s="115">
        <f t="shared" si="0"/>
        <v>85</v>
      </c>
      <c r="M33" s="115">
        <f t="shared" si="1"/>
        <v>83.236964705882357</v>
      </c>
      <c r="N33" s="115"/>
      <c r="O33" s="115">
        <f t="shared" si="2"/>
        <v>7075.1419999999998</v>
      </c>
      <c r="Q33" s="98">
        <v>2003</v>
      </c>
      <c r="R33" s="99">
        <v>290</v>
      </c>
      <c r="T33" s="98">
        <v>2003</v>
      </c>
      <c r="U33" s="99">
        <v>22752.03</v>
      </c>
      <c r="W33" s="98">
        <v>2003</v>
      </c>
      <c r="X33" s="100">
        <v>80.34330089070717</v>
      </c>
      <c r="Z33" s="97">
        <v>2003</v>
      </c>
      <c r="AA33" s="100">
        <f t="shared" si="3"/>
        <v>83.236964705882357</v>
      </c>
      <c r="AB33" s="100">
        <f t="shared" si="4"/>
        <v>80.34330089070717</v>
      </c>
      <c r="AD33" s="97">
        <v>2003</v>
      </c>
      <c r="AE33" s="118">
        <f t="shared" si="5"/>
        <v>0.29310344827586204</v>
      </c>
      <c r="AG33" s="97">
        <v>2003</v>
      </c>
      <c r="AH33" s="118">
        <f t="shared" si="6"/>
        <v>0.31096750487758673</v>
      </c>
      <c r="AJ33" s="98">
        <v>2003</v>
      </c>
      <c r="AK33" s="106">
        <v>-0.21296296296296297</v>
      </c>
      <c r="AM33" s="98">
        <v>2003</v>
      </c>
      <c r="AN33" s="106">
        <v>-4.052861404936265E-2</v>
      </c>
      <c r="AP33" s="98">
        <v>2003</v>
      </c>
      <c r="AQ33" s="106">
        <v>0.21909305509022178</v>
      </c>
      <c r="AS33" s="97">
        <v>2003</v>
      </c>
      <c r="AT33" s="79">
        <f t="shared" si="7"/>
        <v>-0.21296296296296297</v>
      </c>
      <c r="AU33" s="79">
        <f t="shared" si="8"/>
        <v>-4.052861404936265E-2</v>
      </c>
      <c r="AV33" s="79">
        <f t="shared" si="9"/>
        <v>0.21909305509022178</v>
      </c>
    </row>
    <row r="34" spans="2:48" x14ac:dyDescent="0.2">
      <c r="B34" s="98">
        <v>2004</v>
      </c>
      <c r="C34" s="99">
        <v>83</v>
      </c>
      <c r="E34" s="98">
        <v>2004</v>
      </c>
      <c r="F34" s="99">
        <v>7049</v>
      </c>
      <c r="H34" s="98">
        <v>2004</v>
      </c>
      <c r="I34" s="100">
        <v>84.92771084337349</v>
      </c>
      <c r="K34" s="97">
        <v>2004</v>
      </c>
      <c r="L34" s="115">
        <f t="shared" si="0"/>
        <v>83</v>
      </c>
      <c r="M34" s="115">
        <f t="shared" si="1"/>
        <v>84.92771084337349</v>
      </c>
      <c r="N34" s="115"/>
      <c r="O34" s="115">
        <f t="shared" si="2"/>
        <v>7049</v>
      </c>
      <c r="Q34" s="98">
        <v>2004</v>
      </c>
      <c r="R34" s="99">
        <v>278</v>
      </c>
      <c r="T34" s="98">
        <v>2004</v>
      </c>
      <c r="U34" s="99">
        <v>22869</v>
      </c>
      <c r="W34" s="98">
        <v>2004</v>
      </c>
      <c r="X34" s="100">
        <v>84.808066006754885</v>
      </c>
      <c r="Z34" s="97">
        <v>2004</v>
      </c>
      <c r="AA34" s="100">
        <f t="shared" si="3"/>
        <v>84.92771084337349</v>
      </c>
      <c r="AB34" s="100">
        <f t="shared" si="4"/>
        <v>84.808066006754885</v>
      </c>
      <c r="AD34" s="97">
        <v>2004</v>
      </c>
      <c r="AE34" s="118">
        <f t="shared" si="5"/>
        <v>0.29856115107913667</v>
      </c>
      <c r="AG34" s="97">
        <v>2004</v>
      </c>
      <c r="AH34" s="118">
        <f t="shared" si="6"/>
        <v>0.30823385368839912</v>
      </c>
      <c r="AJ34" s="98">
        <v>2004</v>
      </c>
      <c r="AK34" s="106">
        <v>-0.23148148148148148</v>
      </c>
      <c r="AM34" s="98">
        <v>2004</v>
      </c>
      <c r="AN34" s="106">
        <v>-4.4073772714944399E-2</v>
      </c>
      <c r="AP34" s="98">
        <v>2004</v>
      </c>
      <c r="AQ34" s="106">
        <v>0.24385581381669891</v>
      </c>
      <c r="AS34" s="97">
        <v>2004</v>
      </c>
      <c r="AT34" s="79">
        <f t="shared" si="7"/>
        <v>-0.23148148148148148</v>
      </c>
      <c r="AU34" s="79">
        <f t="shared" si="8"/>
        <v>-4.4073772714944399E-2</v>
      </c>
      <c r="AV34" s="79">
        <f t="shared" si="9"/>
        <v>0.24385581381669891</v>
      </c>
    </row>
    <row r="35" spans="2:48" x14ac:dyDescent="0.2">
      <c r="B35" s="98">
        <v>2005</v>
      </c>
      <c r="C35" s="99">
        <v>75</v>
      </c>
      <c r="E35" s="98">
        <v>2005</v>
      </c>
      <c r="F35" s="99">
        <v>6960</v>
      </c>
      <c r="H35" s="98">
        <v>2005</v>
      </c>
      <c r="I35" s="100">
        <v>92.8</v>
      </c>
      <c r="K35" s="97">
        <v>2005</v>
      </c>
      <c r="L35" s="115">
        <f t="shared" si="0"/>
        <v>75</v>
      </c>
      <c r="M35" s="115">
        <f t="shared" si="1"/>
        <v>92.8</v>
      </c>
      <c r="N35" s="115"/>
      <c r="O35" s="115">
        <f t="shared" si="2"/>
        <v>6960</v>
      </c>
      <c r="Q35" s="98">
        <v>2005</v>
      </c>
      <c r="R35" s="99">
        <v>263</v>
      </c>
      <c r="T35" s="98">
        <v>2005</v>
      </c>
      <c r="U35" s="99">
        <v>22251</v>
      </c>
      <c r="W35" s="98">
        <v>2005</v>
      </c>
      <c r="X35" s="100">
        <v>85.401252074904036</v>
      </c>
      <c r="Z35" s="97">
        <v>2005</v>
      </c>
      <c r="AA35" s="100">
        <f t="shared" si="3"/>
        <v>92.8</v>
      </c>
      <c r="AB35" s="100">
        <f t="shared" si="4"/>
        <v>85.401252074904036</v>
      </c>
      <c r="AD35" s="97">
        <v>2005</v>
      </c>
      <c r="AE35" s="118">
        <f t="shared" si="5"/>
        <v>0.28517110266159695</v>
      </c>
      <c r="AG35" s="97">
        <v>2005</v>
      </c>
      <c r="AH35" s="118">
        <f t="shared" si="6"/>
        <v>0.31279493056491842</v>
      </c>
      <c r="AJ35" s="98">
        <v>2005</v>
      </c>
      <c r="AK35" s="106">
        <v>-0.30555555555555558</v>
      </c>
      <c r="AM35" s="98">
        <v>2005</v>
      </c>
      <c r="AN35" s="106">
        <v>-5.6143205858421481E-2</v>
      </c>
      <c r="AP35" s="98">
        <v>2005</v>
      </c>
      <c r="AQ35" s="106">
        <v>0.35915378356387317</v>
      </c>
      <c r="AS35" s="97">
        <v>2005</v>
      </c>
      <c r="AT35" s="79">
        <f t="shared" si="7"/>
        <v>-0.30555555555555558</v>
      </c>
      <c r="AU35" s="79">
        <f t="shared" si="8"/>
        <v>-5.6143205858421481E-2</v>
      </c>
      <c r="AV35" s="79">
        <f t="shared" si="9"/>
        <v>0.35915378356387317</v>
      </c>
    </row>
    <row r="36" spans="2:48" x14ac:dyDescent="0.2">
      <c r="B36" s="98">
        <v>2006</v>
      </c>
      <c r="C36" s="99">
        <v>67</v>
      </c>
      <c r="E36" s="98">
        <v>2006</v>
      </c>
      <c r="F36" s="99">
        <v>7221</v>
      </c>
      <c r="H36" s="98">
        <v>2006</v>
      </c>
      <c r="I36" s="100">
        <v>107.77611940298507</v>
      </c>
      <c r="K36" s="97">
        <v>2006</v>
      </c>
      <c r="L36" s="115">
        <f t="shared" si="0"/>
        <v>67</v>
      </c>
      <c r="M36" s="115">
        <f t="shared" si="1"/>
        <v>107.77611940298507</v>
      </c>
      <c r="N36" s="115"/>
      <c r="O36" s="115">
        <f t="shared" si="2"/>
        <v>7221</v>
      </c>
      <c r="Q36" s="98">
        <v>2006</v>
      </c>
      <c r="R36" s="99">
        <v>236</v>
      </c>
      <c r="T36" s="98">
        <v>2006</v>
      </c>
      <c r="U36" s="99">
        <v>21729</v>
      </c>
      <c r="W36" s="98">
        <v>2006</v>
      </c>
      <c r="X36" s="100">
        <v>93.990762830672892</v>
      </c>
      <c r="Z36" s="97">
        <v>2006</v>
      </c>
      <c r="AA36" s="100">
        <f t="shared" si="3"/>
        <v>107.77611940298507</v>
      </c>
      <c r="AB36" s="100">
        <f t="shared" si="4"/>
        <v>93.990762830672892</v>
      </c>
      <c r="AD36" s="97">
        <v>2006</v>
      </c>
      <c r="AE36" s="118">
        <f t="shared" si="5"/>
        <v>0.28389830508474578</v>
      </c>
      <c r="AG36" s="97">
        <v>2006</v>
      </c>
      <c r="AH36" s="118">
        <f t="shared" si="6"/>
        <v>0.332320861521469</v>
      </c>
      <c r="AJ36" s="98">
        <v>2006</v>
      </c>
      <c r="AK36" s="106">
        <v>-0.37962962962962965</v>
      </c>
      <c r="AM36" s="98">
        <v>2006</v>
      </c>
      <c r="AN36" s="106">
        <v>-2.0748576078112285E-2</v>
      </c>
      <c r="AP36" s="98">
        <v>2006</v>
      </c>
      <c r="AQ36" s="106">
        <v>0.57849483259050571</v>
      </c>
      <c r="AS36" s="97">
        <v>2006</v>
      </c>
      <c r="AT36" s="79">
        <f t="shared" si="7"/>
        <v>-0.37962962962962965</v>
      </c>
      <c r="AU36" s="79">
        <f t="shared" si="8"/>
        <v>-2.0748576078112285E-2</v>
      </c>
      <c r="AV36" s="79">
        <f t="shared" si="9"/>
        <v>0.57849483259050571</v>
      </c>
    </row>
    <row r="37" spans="2:48" x14ac:dyDescent="0.2">
      <c r="B37" s="98">
        <v>2007</v>
      </c>
      <c r="C37" s="99">
        <v>65</v>
      </c>
      <c r="E37" s="98">
        <v>2007</v>
      </c>
      <c r="F37" s="99">
        <v>7726</v>
      </c>
      <c r="H37" s="98">
        <v>2007</v>
      </c>
      <c r="I37" s="100">
        <v>118.86153846153846</v>
      </c>
      <c r="K37" s="97">
        <v>2007</v>
      </c>
      <c r="L37" s="115">
        <f t="shared" si="0"/>
        <v>65</v>
      </c>
      <c r="M37" s="115">
        <f t="shared" si="1"/>
        <v>118.86153846153846</v>
      </c>
      <c r="N37" s="115"/>
      <c r="O37" s="115">
        <f t="shared" si="2"/>
        <v>7726</v>
      </c>
      <c r="Q37" s="98">
        <v>2007</v>
      </c>
      <c r="R37" s="99">
        <v>208</v>
      </c>
      <c r="T37" s="98">
        <v>2007</v>
      </c>
      <c r="U37" s="99">
        <v>22586</v>
      </c>
      <c r="W37" s="98">
        <v>2007</v>
      </c>
      <c r="X37" s="100">
        <v>111.16830035072417</v>
      </c>
      <c r="Z37" s="97">
        <v>2007</v>
      </c>
      <c r="AA37" s="100">
        <f t="shared" si="3"/>
        <v>118.86153846153846</v>
      </c>
      <c r="AB37" s="100">
        <f t="shared" si="4"/>
        <v>111.16830035072417</v>
      </c>
      <c r="AD37" s="97">
        <v>2007</v>
      </c>
      <c r="AE37" s="118">
        <f t="shared" si="5"/>
        <v>0.3125</v>
      </c>
      <c r="AG37" s="97">
        <v>2007</v>
      </c>
      <c r="AH37" s="118">
        <f t="shared" si="6"/>
        <v>0.34207030904099883</v>
      </c>
      <c r="AJ37" s="98">
        <v>2007</v>
      </c>
      <c r="AK37" s="106">
        <v>-0.39814814814814814</v>
      </c>
      <c r="AM37" s="98">
        <v>2007</v>
      </c>
      <c r="AN37" s="106">
        <v>4.7735286140493625E-2</v>
      </c>
      <c r="AP37" s="98">
        <v>2007</v>
      </c>
      <c r="AQ37" s="106">
        <v>0.74085247543343569</v>
      </c>
      <c r="AS37" s="97">
        <v>2007</v>
      </c>
      <c r="AT37" s="79">
        <f t="shared" si="7"/>
        <v>-0.39814814814814814</v>
      </c>
      <c r="AU37" s="79">
        <f t="shared" si="8"/>
        <v>4.7735286140493625E-2</v>
      </c>
      <c r="AV37" s="79">
        <f t="shared" si="9"/>
        <v>0.74085247543343569</v>
      </c>
    </row>
    <row r="38" spans="2:48" x14ac:dyDescent="0.2">
      <c r="B38" s="98">
        <v>2008</v>
      </c>
      <c r="C38" s="99">
        <v>61</v>
      </c>
      <c r="E38" s="98">
        <v>2008</v>
      </c>
      <c r="F38" s="99">
        <v>7595</v>
      </c>
      <c r="H38" s="98">
        <v>2008</v>
      </c>
      <c r="I38" s="100">
        <v>124.50819672131148</v>
      </c>
      <c r="K38" s="97">
        <v>2008</v>
      </c>
      <c r="L38" s="115">
        <f t="shared" si="0"/>
        <v>61</v>
      </c>
      <c r="M38" s="115">
        <f t="shared" si="1"/>
        <v>124.50819672131148</v>
      </c>
      <c r="N38" s="115"/>
      <c r="O38" s="115">
        <f t="shared" si="2"/>
        <v>7595</v>
      </c>
      <c r="Q38" s="98">
        <v>2008</v>
      </c>
      <c r="R38" s="99">
        <v>191</v>
      </c>
      <c r="T38" s="98">
        <v>2008</v>
      </c>
      <c r="U38" s="99">
        <v>21984</v>
      </c>
      <c r="W38" s="98">
        <v>2008</v>
      </c>
      <c r="X38" s="100">
        <v>121.44715583961511</v>
      </c>
      <c r="Z38" s="97">
        <v>2008</v>
      </c>
      <c r="AA38" s="100">
        <f t="shared" si="3"/>
        <v>124.50819672131148</v>
      </c>
      <c r="AB38" s="100">
        <f t="shared" si="4"/>
        <v>121.44715583961511</v>
      </c>
      <c r="AD38" s="97">
        <v>2008</v>
      </c>
      <c r="AE38" s="118">
        <f t="shared" si="5"/>
        <v>0.3193717277486911</v>
      </c>
      <c r="AG38" s="97">
        <v>2008</v>
      </c>
      <c r="AH38" s="118">
        <f t="shared" si="6"/>
        <v>0.34547852983988353</v>
      </c>
      <c r="AJ38" s="98">
        <v>2008</v>
      </c>
      <c r="AK38" s="106">
        <v>-0.43518518518518517</v>
      </c>
      <c r="AM38" s="98">
        <v>2008</v>
      </c>
      <c r="AN38" s="106">
        <v>2.9970165446162191E-2</v>
      </c>
      <c r="AP38" s="98">
        <v>2008</v>
      </c>
      <c r="AQ38" s="106">
        <v>0.82355373554402511</v>
      </c>
      <c r="AS38" s="97">
        <v>2008</v>
      </c>
      <c r="AT38" s="79">
        <f t="shared" si="7"/>
        <v>-0.43518518518518517</v>
      </c>
      <c r="AU38" s="79">
        <f t="shared" si="8"/>
        <v>2.9970165446162191E-2</v>
      </c>
      <c r="AV38" s="79">
        <f t="shared" si="9"/>
        <v>0.82355373554402511</v>
      </c>
    </row>
    <row r="39" spans="2:48" x14ac:dyDescent="0.2">
      <c r="B39" s="98">
        <v>2009</v>
      </c>
      <c r="C39" s="99">
        <v>55</v>
      </c>
      <c r="E39" s="98">
        <v>2009</v>
      </c>
      <c r="F39" s="99">
        <v>7358</v>
      </c>
      <c r="H39" s="98">
        <v>2009</v>
      </c>
      <c r="I39" s="100">
        <v>133.78181818181818</v>
      </c>
      <c r="K39" s="97">
        <v>2009</v>
      </c>
      <c r="L39" s="115">
        <f t="shared" si="0"/>
        <v>55</v>
      </c>
      <c r="M39" s="115">
        <f t="shared" si="1"/>
        <v>133.78181818181818</v>
      </c>
      <c r="N39" s="115"/>
      <c r="O39" s="115">
        <f t="shared" si="2"/>
        <v>7358</v>
      </c>
      <c r="Q39" s="98">
        <v>2009</v>
      </c>
      <c r="R39" s="99">
        <v>175</v>
      </c>
      <c r="T39" s="98">
        <v>2009</v>
      </c>
      <c r="U39" s="99">
        <v>21228</v>
      </c>
      <c r="W39" s="98">
        <v>2009</v>
      </c>
      <c r="X39" s="100">
        <v>138.78786058786059</v>
      </c>
      <c r="Z39" s="97">
        <v>2009</v>
      </c>
      <c r="AA39" s="100">
        <f t="shared" si="3"/>
        <v>133.78181818181818</v>
      </c>
      <c r="AB39" s="100">
        <f t="shared" si="4"/>
        <v>138.78786058786059</v>
      </c>
      <c r="AD39" s="97">
        <v>2009</v>
      </c>
      <c r="AE39" s="118">
        <f t="shared" si="5"/>
        <v>0.31428571428571428</v>
      </c>
      <c r="AG39" s="97">
        <v>2009</v>
      </c>
      <c r="AH39" s="118">
        <f t="shared" si="6"/>
        <v>0.34661767476917277</v>
      </c>
      <c r="AJ39" s="98">
        <v>2009</v>
      </c>
      <c r="AK39" s="106">
        <v>-0.49074074074074076</v>
      </c>
      <c r="AM39" s="98">
        <v>2009</v>
      </c>
      <c r="AN39" s="106">
        <v>-2.1697857336588013E-3</v>
      </c>
      <c r="AP39" s="98">
        <v>2009</v>
      </c>
      <c r="AQ39" s="106">
        <v>0.95937569346845197</v>
      </c>
      <c r="AS39" s="97">
        <v>2009</v>
      </c>
      <c r="AT39" s="79">
        <f t="shared" si="7"/>
        <v>-0.49074074074074076</v>
      </c>
      <c r="AU39" s="79">
        <f t="shared" si="8"/>
        <v>-2.1697857336588013E-3</v>
      </c>
      <c r="AV39" s="79">
        <f t="shared" si="9"/>
        <v>0.95937569346845197</v>
      </c>
    </row>
    <row r="40" spans="2:48" x14ac:dyDescent="0.2">
      <c r="B40" s="98">
        <v>2010</v>
      </c>
      <c r="C40" s="99">
        <v>50</v>
      </c>
      <c r="E40" s="98">
        <v>2010</v>
      </c>
      <c r="F40" s="99">
        <v>7509.6610000000001</v>
      </c>
      <c r="H40" s="98">
        <v>2010</v>
      </c>
      <c r="I40" s="100">
        <v>150.19322</v>
      </c>
      <c r="K40" s="97">
        <v>2010</v>
      </c>
      <c r="L40" s="115">
        <f t="shared" si="0"/>
        <v>50</v>
      </c>
      <c r="M40" s="115">
        <f t="shared" si="1"/>
        <v>150.19322</v>
      </c>
      <c r="N40" s="115"/>
      <c r="O40" s="115">
        <f t="shared" si="2"/>
        <v>7509.6610000000001</v>
      </c>
      <c r="Q40" s="98">
        <v>2010</v>
      </c>
      <c r="R40" s="99">
        <v>164</v>
      </c>
      <c r="T40" s="98">
        <v>2010</v>
      </c>
      <c r="U40" s="99">
        <v>21486.275999999998</v>
      </c>
      <c r="W40" s="98">
        <v>2010</v>
      </c>
      <c r="X40" s="100">
        <v>148.97791166666667</v>
      </c>
      <c r="Z40" s="97">
        <v>2010</v>
      </c>
      <c r="AA40" s="100">
        <f t="shared" si="3"/>
        <v>150.19322</v>
      </c>
      <c r="AB40" s="100">
        <f t="shared" si="4"/>
        <v>148.97791166666667</v>
      </c>
      <c r="AD40" s="97">
        <v>2010</v>
      </c>
      <c r="AE40" s="118">
        <f t="shared" si="5"/>
        <v>0.3048780487804878</v>
      </c>
      <c r="AG40" s="97">
        <v>2010</v>
      </c>
      <c r="AH40" s="118">
        <f t="shared" si="6"/>
        <v>0.34950965909588061</v>
      </c>
      <c r="AJ40" s="98">
        <v>2010</v>
      </c>
      <c r="AK40" s="106">
        <v>-0.53703703703703709</v>
      </c>
      <c r="AM40" s="98">
        <v>2010</v>
      </c>
      <c r="AN40" s="106">
        <v>1.8397206400867921E-2</v>
      </c>
      <c r="AP40" s="98">
        <v>2010</v>
      </c>
      <c r="AQ40" s="106">
        <v>1.1997379658258749</v>
      </c>
      <c r="AS40" s="97">
        <v>2010</v>
      </c>
      <c r="AT40" s="79">
        <f t="shared" si="7"/>
        <v>-0.53703703703703709</v>
      </c>
      <c r="AU40" s="79">
        <f t="shared" si="8"/>
        <v>1.8397206400867921E-2</v>
      </c>
      <c r="AV40" s="79">
        <f t="shared" si="9"/>
        <v>1.1997379658258749</v>
      </c>
    </row>
    <row r="41" spans="2:48" x14ac:dyDescent="0.2">
      <c r="B41" s="98">
        <v>2011</v>
      </c>
      <c r="C41" s="99">
        <v>49</v>
      </c>
      <c r="E41" s="98">
        <v>2011</v>
      </c>
      <c r="F41" s="99">
        <v>7367.3869999999997</v>
      </c>
      <c r="H41" s="98">
        <v>2011</v>
      </c>
      <c r="I41" s="100">
        <v>150.35483673469386</v>
      </c>
      <c r="K41" s="97">
        <v>2011</v>
      </c>
      <c r="L41" s="115">
        <f t="shared" si="0"/>
        <v>49</v>
      </c>
      <c r="M41" s="115">
        <f t="shared" si="1"/>
        <v>150.35483673469386</v>
      </c>
      <c r="N41" s="115"/>
      <c r="O41" s="115">
        <f t="shared" si="2"/>
        <v>7367.3869999999997</v>
      </c>
      <c r="Q41" s="98">
        <v>2011</v>
      </c>
      <c r="R41" s="99">
        <v>165</v>
      </c>
      <c r="T41" s="98">
        <v>2011</v>
      </c>
      <c r="U41" s="99">
        <v>21127.331999999999</v>
      </c>
      <c r="W41" s="98">
        <v>2011</v>
      </c>
      <c r="X41" s="100">
        <v>143.33538522913662</v>
      </c>
      <c r="Z41" s="97">
        <v>2011</v>
      </c>
      <c r="AA41" s="100">
        <f t="shared" si="3"/>
        <v>150.35483673469386</v>
      </c>
      <c r="AB41" s="100">
        <f t="shared" si="4"/>
        <v>143.33538522913662</v>
      </c>
      <c r="AD41" s="97">
        <v>2011</v>
      </c>
      <c r="AE41" s="118">
        <f t="shared" si="5"/>
        <v>0.29696969696969699</v>
      </c>
      <c r="AG41" s="97">
        <v>2011</v>
      </c>
      <c r="AH41" s="118">
        <f t="shared" si="6"/>
        <v>0.34871355266249426</v>
      </c>
      <c r="AJ41" s="98">
        <v>2011</v>
      </c>
      <c r="AK41" s="106">
        <v>-0.54629629629629628</v>
      </c>
      <c r="AM41" s="98">
        <v>2011</v>
      </c>
      <c r="AN41" s="106">
        <v>-8.967995660428918E-4</v>
      </c>
      <c r="AP41" s="98">
        <v>2011</v>
      </c>
      <c r="AQ41" s="106">
        <v>1.2021050132013749</v>
      </c>
      <c r="AS41" s="97">
        <v>2011</v>
      </c>
      <c r="AT41" s="79">
        <f t="shared" si="7"/>
        <v>-0.54629629629629628</v>
      </c>
      <c r="AU41" s="79">
        <f t="shared" si="8"/>
        <v>-8.967995660428918E-4</v>
      </c>
      <c r="AV41" s="79">
        <f t="shared" si="9"/>
        <v>1.2021050132013749</v>
      </c>
    </row>
    <row r="42" spans="2:48" x14ac:dyDescent="0.2">
      <c r="B42" s="98">
        <v>2012</v>
      </c>
      <c r="C42" s="99">
        <v>49</v>
      </c>
      <c r="E42" s="98">
        <v>2012</v>
      </c>
      <c r="F42" s="99">
        <v>7814.018</v>
      </c>
      <c r="H42" s="98">
        <v>2012</v>
      </c>
      <c r="I42" s="100">
        <v>159.46975510204081</v>
      </c>
      <c r="K42" s="97">
        <v>2012</v>
      </c>
      <c r="L42" s="115">
        <f t="shared" si="0"/>
        <v>49</v>
      </c>
      <c r="M42" s="115">
        <f t="shared" si="1"/>
        <v>159.46975510204081</v>
      </c>
      <c r="N42" s="115"/>
      <c r="O42" s="115">
        <f t="shared" si="2"/>
        <v>7814.018</v>
      </c>
      <c r="Q42" s="98">
        <v>2012</v>
      </c>
      <c r="R42" s="99">
        <v>162</v>
      </c>
      <c r="T42" s="98">
        <v>2012</v>
      </c>
      <c r="U42" s="99">
        <v>22211.614000000005</v>
      </c>
      <c r="W42" s="98">
        <v>2012</v>
      </c>
      <c r="X42" s="100">
        <v>155.86818058890225</v>
      </c>
      <c r="Z42" s="97">
        <v>2012</v>
      </c>
      <c r="AA42" s="100">
        <f t="shared" si="3"/>
        <v>159.46975510204081</v>
      </c>
      <c r="AB42" s="100">
        <f t="shared" si="4"/>
        <v>155.86818058890225</v>
      </c>
      <c r="AD42" s="97">
        <v>2012</v>
      </c>
      <c r="AE42" s="118">
        <f t="shared" si="5"/>
        <v>0.30246913580246915</v>
      </c>
      <c r="AG42" s="97">
        <v>2012</v>
      </c>
      <c r="AH42" s="118">
        <f t="shared" si="6"/>
        <v>0.35179874816841306</v>
      </c>
      <c r="AJ42" s="98">
        <v>2012</v>
      </c>
      <c r="AK42" s="106">
        <v>-0.54629629629629628</v>
      </c>
      <c r="AM42" s="98">
        <v>2012</v>
      </c>
      <c r="AN42" s="106">
        <v>5.9671548684567401E-2</v>
      </c>
      <c r="AP42" s="98">
        <v>2012</v>
      </c>
      <c r="AQ42" s="106">
        <v>1.3356025971006793</v>
      </c>
      <c r="AS42" s="97">
        <v>2012</v>
      </c>
      <c r="AT42" s="79">
        <f t="shared" si="7"/>
        <v>-0.54629629629629628</v>
      </c>
      <c r="AU42" s="79">
        <f t="shared" si="8"/>
        <v>5.9671548684567401E-2</v>
      </c>
      <c r="AV42" s="79">
        <f t="shared" si="9"/>
        <v>1.3356025971006793</v>
      </c>
    </row>
    <row r="43" spans="2:48" x14ac:dyDescent="0.2">
      <c r="B43" s="98">
        <v>2013</v>
      </c>
      <c r="C43" s="99">
        <v>45</v>
      </c>
      <c r="E43" s="98">
        <v>2013</v>
      </c>
      <c r="F43" s="99">
        <v>7516.451</v>
      </c>
      <c r="H43" s="98">
        <v>2013</v>
      </c>
      <c r="I43" s="100">
        <v>167.03224444444444</v>
      </c>
      <c r="K43" s="97">
        <v>2013</v>
      </c>
      <c r="L43" s="115">
        <f t="shared" si="0"/>
        <v>45</v>
      </c>
      <c r="M43" s="115">
        <f t="shared" si="1"/>
        <v>167.03224444444444</v>
      </c>
      <c r="N43" s="115"/>
      <c r="O43" s="115">
        <f t="shared" si="2"/>
        <v>7516.451</v>
      </c>
      <c r="Q43" s="98">
        <v>2013</v>
      </c>
      <c r="R43" s="99">
        <v>154</v>
      </c>
      <c r="T43" s="98">
        <v>2013</v>
      </c>
      <c r="U43" s="99">
        <v>20850.498000000003</v>
      </c>
      <c r="W43" s="98">
        <v>2013</v>
      </c>
      <c r="X43" s="100">
        <v>152.86728228663446</v>
      </c>
      <c r="Z43" s="97">
        <v>2013</v>
      </c>
      <c r="AA43" s="100">
        <f t="shared" si="3"/>
        <v>167.03224444444444</v>
      </c>
      <c r="AB43" s="100">
        <f t="shared" si="4"/>
        <v>152.86728228663446</v>
      </c>
      <c r="AD43" s="97">
        <v>2013</v>
      </c>
      <c r="AE43" s="118">
        <f t="shared" si="5"/>
        <v>0.29220779220779219</v>
      </c>
      <c r="AG43" s="97">
        <v>2013</v>
      </c>
      <c r="AH43" s="118">
        <f t="shared" si="6"/>
        <v>0.36049263667467313</v>
      </c>
      <c r="AJ43" s="98">
        <v>2013</v>
      </c>
      <c r="AK43" s="106">
        <v>-0.58333333333333337</v>
      </c>
      <c r="AM43" s="98">
        <v>2013</v>
      </c>
      <c r="AN43" s="106">
        <v>1.9318009221589372E-2</v>
      </c>
      <c r="AP43" s="98">
        <v>2013</v>
      </c>
      <c r="AQ43" s="106">
        <v>1.4463632221318148</v>
      </c>
      <c r="AS43" s="97">
        <v>2013</v>
      </c>
      <c r="AT43" s="79">
        <f t="shared" si="7"/>
        <v>-0.58333333333333337</v>
      </c>
      <c r="AU43" s="79">
        <f t="shared" si="8"/>
        <v>1.9318009221589372E-2</v>
      </c>
      <c r="AV43" s="79">
        <f t="shared" si="9"/>
        <v>1.4463632221318148</v>
      </c>
    </row>
    <row r="44" spans="2:48" x14ac:dyDescent="0.2">
      <c r="B44" s="98">
        <v>2014</v>
      </c>
      <c r="C44" s="99">
        <v>43</v>
      </c>
      <c r="E44" s="98">
        <v>2014</v>
      </c>
      <c r="F44" s="99">
        <v>7592.2160000000003</v>
      </c>
      <c r="H44" s="98">
        <v>2014</v>
      </c>
      <c r="I44" s="100">
        <v>176.56316279069767</v>
      </c>
      <c r="K44" s="97">
        <v>2014</v>
      </c>
      <c r="L44" s="115">
        <f t="shared" si="0"/>
        <v>43</v>
      </c>
      <c r="M44" s="115">
        <f t="shared" si="1"/>
        <v>176.56316279069767</v>
      </c>
      <c r="N44" s="115"/>
      <c r="O44" s="115">
        <f t="shared" si="2"/>
        <v>7592.2160000000003</v>
      </c>
      <c r="Q44" s="98">
        <v>2014</v>
      </c>
      <c r="R44" s="99">
        <v>140</v>
      </c>
      <c r="T44" s="98">
        <v>2014</v>
      </c>
      <c r="U44" s="99">
        <v>20429.196</v>
      </c>
      <c r="W44" s="98">
        <v>2014</v>
      </c>
      <c r="X44" s="100">
        <v>154.37325676141256</v>
      </c>
      <c r="Z44" s="97">
        <v>2014</v>
      </c>
      <c r="AA44" s="100">
        <f t="shared" si="3"/>
        <v>176.56316279069767</v>
      </c>
      <c r="AB44" s="100">
        <f t="shared" si="4"/>
        <v>154.37325676141256</v>
      </c>
      <c r="AD44" s="97">
        <v>2014</v>
      </c>
      <c r="AE44" s="118">
        <f t="shared" si="5"/>
        <v>0.30714285714285716</v>
      </c>
      <c r="AG44" s="97">
        <v>2014</v>
      </c>
      <c r="AH44" s="118">
        <f t="shared" si="6"/>
        <v>0.37163557488997612</v>
      </c>
      <c r="AJ44" s="98">
        <v>2014</v>
      </c>
      <c r="AK44" s="106">
        <v>-0.60185185185185186</v>
      </c>
      <c r="AM44" s="98">
        <v>2014</v>
      </c>
      <c r="AN44" s="106">
        <v>2.9592622728505609E-2</v>
      </c>
      <c r="AP44" s="98">
        <v>2014</v>
      </c>
      <c r="AQ44" s="106">
        <v>1.5859535640622933</v>
      </c>
      <c r="AS44" s="97">
        <v>2014</v>
      </c>
      <c r="AT44" s="79">
        <f t="shared" si="7"/>
        <v>-0.60185185185185186</v>
      </c>
      <c r="AU44" s="79">
        <f t="shared" si="8"/>
        <v>2.9592622728505609E-2</v>
      </c>
      <c r="AV44" s="79">
        <f t="shared" si="9"/>
        <v>1.5859535640622933</v>
      </c>
    </row>
    <row r="45" spans="2:48" x14ac:dyDescent="0.2">
      <c r="B45" s="98">
        <v>2015</v>
      </c>
      <c r="C45" s="99">
        <v>43</v>
      </c>
      <c r="E45" s="98">
        <v>2015</v>
      </c>
      <c r="F45" s="99">
        <v>7768.78</v>
      </c>
      <c r="H45" s="98">
        <v>2015</v>
      </c>
      <c r="I45" s="100">
        <v>180.66930232558138</v>
      </c>
      <c r="K45" s="97">
        <v>2015</v>
      </c>
      <c r="L45" s="115">
        <f t="shared" si="0"/>
        <v>43</v>
      </c>
      <c r="M45" s="115">
        <f t="shared" si="1"/>
        <v>180.66930232558138</v>
      </c>
      <c r="N45" s="115"/>
      <c r="O45" s="115">
        <f t="shared" si="2"/>
        <v>7768.78</v>
      </c>
      <c r="Q45" s="98">
        <v>2015</v>
      </c>
      <c r="R45" s="99">
        <v>132</v>
      </c>
      <c r="T45" s="98">
        <v>2015</v>
      </c>
      <c r="U45" s="99">
        <v>20794.169999999998</v>
      </c>
      <c r="W45" s="98">
        <v>2015</v>
      </c>
      <c r="X45" s="100">
        <v>181.73015332877335</v>
      </c>
      <c r="Z45" s="97">
        <v>2015</v>
      </c>
      <c r="AA45" s="100">
        <f t="shared" si="3"/>
        <v>180.66930232558138</v>
      </c>
      <c r="AB45" s="100">
        <f t="shared" si="4"/>
        <v>181.73015332877335</v>
      </c>
      <c r="AD45" s="97">
        <v>2015</v>
      </c>
      <c r="AE45" s="118">
        <f t="shared" si="5"/>
        <v>0.32575757575757575</v>
      </c>
      <c r="AG45" s="97">
        <v>2015</v>
      </c>
      <c r="AH45" s="118">
        <f t="shared" si="6"/>
        <v>0.37360375528333184</v>
      </c>
      <c r="AJ45" s="98">
        <v>2015</v>
      </c>
      <c r="AK45" s="106">
        <v>-0.60185185185185186</v>
      </c>
      <c r="AM45" s="98">
        <v>2015</v>
      </c>
      <c r="AN45" s="106">
        <v>5.3536750745863809E-2</v>
      </c>
      <c r="AP45" s="98">
        <v>2015</v>
      </c>
      <c r="AQ45" s="106">
        <v>1.6460923041989139</v>
      </c>
      <c r="AS45" s="97">
        <v>2015</v>
      </c>
      <c r="AT45" s="79">
        <f t="shared" si="7"/>
        <v>-0.60185185185185186</v>
      </c>
      <c r="AU45" s="79">
        <f t="shared" si="8"/>
        <v>5.3536750745863809E-2</v>
      </c>
      <c r="AV45" s="79">
        <f t="shared" si="9"/>
        <v>1.6460923041989139</v>
      </c>
    </row>
    <row r="46" spans="2:48" x14ac:dyDescent="0.2">
      <c r="B46" s="98">
        <v>2016</v>
      </c>
      <c r="C46" s="99">
        <v>40</v>
      </c>
      <c r="E46" s="98">
        <v>2016</v>
      </c>
      <c r="F46" s="99">
        <v>8058.2510000000002</v>
      </c>
      <c r="H46" s="98">
        <v>2016</v>
      </c>
      <c r="I46" s="100">
        <v>201.45627500000001</v>
      </c>
      <c r="K46" s="97">
        <v>2016</v>
      </c>
      <c r="L46" s="115">
        <f t="shared" si="0"/>
        <v>40</v>
      </c>
      <c r="M46" s="115">
        <f t="shared" si="1"/>
        <v>201.45627500000001</v>
      </c>
      <c r="N46" s="115"/>
      <c r="O46" s="115">
        <f t="shared" si="2"/>
        <v>8058.2510000000002</v>
      </c>
      <c r="Q46" s="98">
        <v>2016</v>
      </c>
      <c r="R46" s="99">
        <v>126</v>
      </c>
      <c r="T46" s="98">
        <v>2016</v>
      </c>
      <c r="U46" s="99">
        <v>21108.871000000003</v>
      </c>
      <c r="W46" s="98">
        <v>2016</v>
      </c>
      <c r="X46" s="100">
        <v>187.77023301767676</v>
      </c>
      <c r="Z46" s="97">
        <v>2016</v>
      </c>
      <c r="AA46" s="100">
        <f t="shared" si="3"/>
        <v>201.45627500000001</v>
      </c>
      <c r="AB46" s="100">
        <f t="shared" si="4"/>
        <v>187.77023301767676</v>
      </c>
      <c r="AD46" s="97">
        <v>2016</v>
      </c>
      <c r="AE46" s="118">
        <f t="shared" si="5"/>
        <v>0.31746031746031744</v>
      </c>
      <c r="AG46" s="97">
        <v>2016</v>
      </c>
      <c r="AH46" s="118">
        <f t="shared" si="6"/>
        <v>0.38174713370506641</v>
      </c>
      <c r="AJ46" s="98">
        <v>2016</v>
      </c>
      <c r="AK46" s="106">
        <v>-0.62962962962962965</v>
      </c>
      <c r="AM46" s="98">
        <v>2016</v>
      </c>
      <c r="AN46" s="106">
        <v>9.2792378627610556E-2</v>
      </c>
      <c r="AP46" s="98">
        <v>2016</v>
      </c>
      <c r="AQ46" s="106">
        <v>1.9505394222945487</v>
      </c>
      <c r="AS46" s="97">
        <v>2016</v>
      </c>
      <c r="AT46" s="79">
        <f t="shared" si="7"/>
        <v>-0.62962962962962965</v>
      </c>
      <c r="AU46" s="79">
        <f t="shared" si="8"/>
        <v>9.2792378627610556E-2</v>
      </c>
      <c r="AV46" s="79">
        <f t="shared" si="9"/>
        <v>1.9505394222945487</v>
      </c>
    </row>
    <row r="47" spans="2:48" x14ac:dyDescent="0.2">
      <c r="B47" s="98">
        <v>2017</v>
      </c>
      <c r="C47" s="99">
        <v>39</v>
      </c>
      <c r="E47" s="98">
        <v>2017</v>
      </c>
      <c r="F47" s="99">
        <v>8198.2029999999995</v>
      </c>
      <c r="H47" s="98">
        <v>2017</v>
      </c>
      <c r="I47" s="100">
        <v>210.21033333333332</v>
      </c>
      <c r="K47" s="97">
        <v>2017</v>
      </c>
      <c r="L47" s="115">
        <f t="shared" si="0"/>
        <v>39</v>
      </c>
      <c r="M47" s="115">
        <f t="shared" si="1"/>
        <v>210.21033333333332</v>
      </c>
      <c r="N47" s="115"/>
      <c r="O47" s="115">
        <f t="shared" si="2"/>
        <v>8198.2029999999995</v>
      </c>
      <c r="Q47" s="98">
        <v>2017</v>
      </c>
      <c r="R47" s="99">
        <v>123</v>
      </c>
      <c r="T47" s="98">
        <v>2017</v>
      </c>
      <c r="U47" s="99">
        <v>21011.857</v>
      </c>
      <c r="W47" s="98">
        <v>2017</v>
      </c>
      <c r="X47" s="100">
        <v>195.6231293807642</v>
      </c>
      <c r="Z47" s="97">
        <v>2017</v>
      </c>
      <c r="AA47" s="100">
        <f t="shared" si="3"/>
        <v>210.21033333333332</v>
      </c>
      <c r="AB47" s="100">
        <f t="shared" si="4"/>
        <v>195.6231293807642</v>
      </c>
      <c r="AD47" s="97">
        <v>2017</v>
      </c>
      <c r="AE47" s="118">
        <f t="shared" si="5"/>
        <v>0.31707317073170732</v>
      </c>
      <c r="AG47" s="97">
        <v>2017</v>
      </c>
      <c r="AH47" s="118">
        <f t="shared" si="6"/>
        <v>0.3901703214523114</v>
      </c>
      <c r="AJ47" s="98">
        <v>2017</v>
      </c>
      <c r="AK47" s="106">
        <v>-0.63888888888888884</v>
      </c>
      <c r="AM47" s="98">
        <v>2017</v>
      </c>
      <c r="AN47" s="106">
        <v>0.111771494439924</v>
      </c>
      <c r="AP47" s="98">
        <v>2017</v>
      </c>
      <c r="AQ47" s="106">
        <v>2.0787518307567128</v>
      </c>
      <c r="AS47" s="97">
        <v>2017</v>
      </c>
      <c r="AT47" s="79">
        <f t="shared" si="7"/>
        <v>-0.63888888888888884</v>
      </c>
      <c r="AU47" s="79">
        <f t="shared" si="8"/>
        <v>0.111771494439924</v>
      </c>
      <c r="AV47" s="79">
        <f t="shared" si="9"/>
        <v>2.0787518307567128</v>
      </c>
    </row>
    <row r="48" spans="2:48" x14ac:dyDescent="0.2">
      <c r="B48" s="98">
        <v>2018</v>
      </c>
      <c r="C48" s="99">
        <v>40</v>
      </c>
      <c r="E48" s="98">
        <v>2018</v>
      </c>
      <c r="F48" s="99">
        <v>8762.1190000000006</v>
      </c>
      <c r="H48" s="98">
        <v>2018</v>
      </c>
      <c r="I48" s="100">
        <v>219.052975</v>
      </c>
      <c r="K48" s="97">
        <v>2018</v>
      </c>
      <c r="L48" s="115">
        <f t="shared" si="0"/>
        <v>40</v>
      </c>
      <c r="M48" s="115">
        <f t="shared" si="1"/>
        <v>219.052975</v>
      </c>
      <c r="N48" s="115"/>
      <c r="O48" s="115">
        <f t="shared" si="2"/>
        <v>8762.1190000000006</v>
      </c>
      <c r="Q48" s="98">
        <v>2018</v>
      </c>
      <c r="R48" s="99">
        <v>118</v>
      </c>
      <c r="T48" s="98">
        <v>2018</v>
      </c>
      <c r="U48" s="99">
        <v>21160.037</v>
      </c>
      <c r="W48" s="98">
        <v>2018</v>
      </c>
      <c r="X48" s="100">
        <v>201.35726256417999</v>
      </c>
      <c r="Z48" s="97">
        <v>2018</v>
      </c>
      <c r="AA48" s="100">
        <f t="shared" si="3"/>
        <v>219.052975</v>
      </c>
      <c r="AB48" s="100">
        <f t="shared" si="4"/>
        <v>201.35726256417999</v>
      </c>
      <c r="AD48" s="97">
        <v>2018</v>
      </c>
      <c r="AE48" s="118">
        <f t="shared" si="5"/>
        <v>0.33898305084745761</v>
      </c>
      <c r="AG48" s="97">
        <v>2018</v>
      </c>
      <c r="AH48" s="118">
        <f t="shared" si="6"/>
        <v>0.41408807555487737</v>
      </c>
      <c r="AJ48" s="98">
        <v>2018</v>
      </c>
      <c r="AK48" s="106">
        <v>-0.62962962962962965</v>
      </c>
      <c r="AM48" s="98">
        <v>2018</v>
      </c>
      <c r="AN48" s="106">
        <v>0.18824505017629517</v>
      </c>
      <c r="AP48" s="98">
        <v>2018</v>
      </c>
      <c r="AQ48" s="106">
        <v>2.208261635475997</v>
      </c>
      <c r="AS48" s="97">
        <v>2018</v>
      </c>
      <c r="AT48" s="79">
        <f t="shared" si="7"/>
        <v>-0.62962962962962965</v>
      </c>
      <c r="AU48" s="79">
        <f t="shared" si="8"/>
        <v>0.18824505017629517</v>
      </c>
      <c r="AV48" s="79">
        <f t="shared" si="9"/>
        <v>2.208261635475997</v>
      </c>
    </row>
    <row r="49" spans="2:48" x14ac:dyDescent="0.2">
      <c r="B49" s="98">
        <v>2019</v>
      </c>
      <c r="C49" s="99">
        <v>34</v>
      </c>
      <c r="E49" s="98">
        <v>2019</v>
      </c>
      <c r="F49" s="99">
        <v>8909.2459999999992</v>
      </c>
      <c r="H49" s="98">
        <v>2019</v>
      </c>
      <c r="I49" s="100">
        <v>262.03664705882352</v>
      </c>
      <c r="K49" s="97">
        <v>2019</v>
      </c>
      <c r="L49" s="115">
        <f t="shared" si="0"/>
        <v>34</v>
      </c>
      <c r="M49" s="115">
        <f t="shared" si="1"/>
        <v>262.03664705882352</v>
      </c>
      <c r="N49" s="115"/>
      <c r="O49" s="115">
        <f t="shared" si="2"/>
        <v>8909.2459999999992</v>
      </c>
      <c r="Q49" s="98">
        <v>2019</v>
      </c>
      <c r="R49" s="99">
        <v>108</v>
      </c>
      <c r="T49" s="98">
        <v>2019</v>
      </c>
      <c r="U49" s="99">
        <v>21414.219000000001</v>
      </c>
      <c r="W49" s="98">
        <v>2019</v>
      </c>
      <c r="X49" s="100">
        <v>207.17056297134232</v>
      </c>
      <c r="Z49" s="97">
        <v>2019</v>
      </c>
      <c r="AA49" s="100">
        <f t="shared" si="3"/>
        <v>262.03664705882352</v>
      </c>
      <c r="AB49" s="100">
        <f t="shared" si="4"/>
        <v>207.17056297134232</v>
      </c>
      <c r="AD49" s="97">
        <v>2019</v>
      </c>
      <c r="AE49" s="118">
        <f t="shared" si="5"/>
        <v>0.31481481481481483</v>
      </c>
      <c r="AG49" s="97">
        <v>2019</v>
      </c>
      <c r="AH49" s="118">
        <f t="shared" si="6"/>
        <v>0.41604347092929228</v>
      </c>
      <c r="AJ49" s="98">
        <v>2019</v>
      </c>
      <c r="AK49" s="106">
        <v>-0.68518518518518523</v>
      </c>
      <c r="AM49" s="98">
        <v>2019</v>
      </c>
      <c r="AN49" s="106">
        <v>0.20819717927854614</v>
      </c>
      <c r="AP49" s="98">
        <v>2019</v>
      </c>
      <c r="AQ49" s="106">
        <v>2.8378028047671471</v>
      </c>
      <c r="AS49" s="97">
        <v>2019</v>
      </c>
      <c r="AT49" s="79">
        <f t="shared" si="7"/>
        <v>-0.68518518518518523</v>
      </c>
      <c r="AU49" s="79">
        <f t="shared" si="8"/>
        <v>0.20819717927854614</v>
      </c>
      <c r="AV49" s="79">
        <f t="shared" si="9"/>
        <v>2.8378028047671471</v>
      </c>
    </row>
    <row r="50" spans="2:48" x14ac:dyDescent="0.2">
      <c r="B50" s="98">
        <v>2020</v>
      </c>
      <c r="C50" s="99">
        <v>34</v>
      </c>
      <c r="E50" s="98">
        <v>2020</v>
      </c>
      <c r="F50" s="99">
        <v>9155.9840000000004</v>
      </c>
      <c r="H50" s="98">
        <v>2020</v>
      </c>
      <c r="I50" s="100">
        <v>269.29364705882352</v>
      </c>
      <c r="K50" s="97">
        <v>2020</v>
      </c>
      <c r="L50" s="115">
        <f t="shared" si="0"/>
        <v>34</v>
      </c>
      <c r="M50" s="115">
        <f t="shared" si="1"/>
        <v>269.29364705882352</v>
      </c>
      <c r="N50" s="115"/>
      <c r="O50" s="115">
        <f t="shared" si="2"/>
        <v>9155.9840000000004</v>
      </c>
      <c r="Q50" s="98">
        <v>2020</v>
      </c>
      <c r="R50" s="99">
        <v>103</v>
      </c>
      <c r="T50" s="98">
        <v>2020</v>
      </c>
      <c r="U50" s="99">
        <v>21877.936000000002</v>
      </c>
      <c r="W50" s="98">
        <v>2020</v>
      </c>
      <c r="X50" s="100">
        <v>216.00775604678549</v>
      </c>
      <c r="Z50" s="97">
        <v>2020</v>
      </c>
      <c r="AA50" s="100">
        <f t="shared" si="3"/>
        <v>269.29364705882352</v>
      </c>
      <c r="AB50" s="100">
        <f t="shared" si="4"/>
        <v>216.00775604678549</v>
      </c>
      <c r="AD50" s="97">
        <v>2020</v>
      </c>
      <c r="AE50" s="118">
        <f t="shared" si="5"/>
        <v>0.3300970873786408</v>
      </c>
      <c r="AG50" s="97">
        <v>2020</v>
      </c>
      <c r="AH50" s="118">
        <f t="shared" si="6"/>
        <v>0.41850309828130039</v>
      </c>
      <c r="AJ50" s="98">
        <v>2020</v>
      </c>
      <c r="AK50" s="106">
        <v>-0.68518518518518523</v>
      </c>
      <c r="AM50" s="98">
        <v>2020</v>
      </c>
      <c r="AN50" s="106">
        <v>0.24165771630051538</v>
      </c>
      <c r="AP50" s="98">
        <v>2020</v>
      </c>
      <c r="AQ50" s="106">
        <v>2.9440892164839902</v>
      </c>
      <c r="AS50" s="97">
        <v>2020</v>
      </c>
      <c r="AT50" s="79">
        <f t="shared" si="7"/>
        <v>-0.68518518518518523</v>
      </c>
      <c r="AU50" s="79">
        <f t="shared" si="8"/>
        <v>0.24165771630051538</v>
      </c>
      <c r="AV50" s="79">
        <f t="shared" si="9"/>
        <v>2.9440892164839902</v>
      </c>
    </row>
    <row r="51" spans="2:48" x14ac:dyDescent="0.2">
      <c r="B51" s="98">
        <v>2021</v>
      </c>
      <c r="C51" s="99">
        <v>33</v>
      </c>
      <c r="E51" s="98">
        <v>2021</v>
      </c>
      <c r="F51" s="99">
        <v>9257.3539999999994</v>
      </c>
      <c r="H51" s="98">
        <v>2021</v>
      </c>
      <c r="I51" s="100">
        <v>280.52587878787875</v>
      </c>
      <c r="K51" s="97">
        <v>2021</v>
      </c>
      <c r="L51" s="115">
        <f t="shared" si="0"/>
        <v>33</v>
      </c>
      <c r="M51" s="115">
        <f t="shared" si="1"/>
        <v>280.52587878787875</v>
      </c>
      <c r="N51" s="115"/>
      <c r="O51" s="115">
        <f t="shared" si="2"/>
        <v>9257.3539999999994</v>
      </c>
      <c r="Q51" s="98">
        <v>2021</v>
      </c>
      <c r="R51" s="99">
        <v>99</v>
      </c>
      <c r="T51" s="98">
        <v>2021</v>
      </c>
      <c r="U51" s="99">
        <v>22128.682000000001</v>
      </c>
      <c r="W51" s="98">
        <v>2021</v>
      </c>
      <c r="X51" s="100">
        <v>228.98432478354979</v>
      </c>
      <c r="Z51" s="97">
        <v>2021</v>
      </c>
      <c r="AA51" s="100">
        <f t="shared" si="3"/>
        <v>280.52587878787875</v>
      </c>
      <c r="AB51" s="100">
        <f t="shared" si="4"/>
        <v>228.98432478354979</v>
      </c>
      <c r="AD51" s="97">
        <v>2021</v>
      </c>
      <c r="AE51" s="118">
        <f t="shared" si="5"/>
        <v>0.33333333333333331</v>
      </c>
      <c r="AG51" s="97">
        <v>2021</v>
      </c>
      <c r="AH51" s="118">
        <f t="shared" si="6"/>
        <v>0.41834186057714595</v>
      </c>
      <c r="AJ51" s="98">
        <v>2021</v>
      </c>
      <c r="AK51" s="106">
        <v>-0.69444444444444442</v>
      </c>
      <c r="AM51" s="98">
        <v>2021</v>
      </c>
      <c r="AN51" s="106">
        <v>0.25540466503932729</v>
      </c>
      <c r="AP51" s="98">
        <v>2021</v>
      </c>
      <c r="AQ51" s="106">
        <v>3.108597085583253</v>
      </c>
      <c r="AS51" s="97">
        <v>2021</v>
      </c>
      <c r="AT51" s="79">
        <f t="shared" si="7"/>
        <v>-0.69444444444444442</v>
      </c>
      <c r="AU51" s="79">
        <f t="shared" si="8"/>
        <v>0.25540466503932729</v>
      </c>
      <c r="AV51" s="79">
        <f t="shared" si="9"/>
        <v>3.108597085583253</v>
      </c>
    </row>
    <row r="52" spans="2:48" x14ac:dyDescent="0.2">
      <c r="B52" s="98">
        <v>2022</v>
      </c>
      <c r="C52" s="99">
        <v>32</v>
      </c>
      <c r="E52" s="98">
        <v>2022</v>
      </c>
      <c r="F52" s="99">
        <v>8879.0519999999997</v>
      </c>
      <c r="H52" s="98">
        <v>2022</v>
      </c>
      <c r="I52" s="100">
        <v>277.47037499999999</v>
      </c>
      <c r="K52" s="97">
        <v>2022</v>
      </c>
      <c r="L52" s="115">
        <f t="shared" ref="L52" si="10">C52</f>
        <v>32</v>
      </c>
      <c r="M52" s="115">
        <f t="shared" ref="M52" si="11">I52</f>
        <v>277.47037499999999</v>
      </c>
      <c r="N52" s="115"/>
      <c r="O52" s="115">
        <f t="shared" ref="O52" si="12">F52</f>
        <v>8879.0519999999997</v>
      </c>
      <c r="Q52" s="98">
        <v>2022</v>
      </c>
      <c r="R52" s="99">
        <v>95</v>
      </c>
      <c r="T52" s="98">
        <v>2022</v>
      </c>
      <c r="U52" s="99">
        <v>20730.384000000002</v>
      </c>
      <c r="W52" s="98">
        <v>2022</v>
      </c>
      <c r="X52" s="100">
        <v>224.23349810606058</v>
      </c>
      <c r="Z52" s="97">
        <v>2022</v>
      </c>
      <c r="AA52" s="100">
        <f t="shared" ref="AA52" si="13">I52</f>
        <v>277.47037499999999</v>
      </c>
      <c r="AB52" s="100">
        <f t="shared" ref="AB52" si="14">X52</f>
        <v>224.23349810606058</v>
      </c>
      <c r="AD52" s="97">
        <v>2022</v>
      </c>
      <c r="AE52" s="118">
        <f t="shared" ref="AE52" si="15">C52/R52</f>
        <v>0.33684210526315789</v>
      </c>
      <c r="AG52" s="97">
        <v>2022</v>
      </c>
      <c r="AH52" s="118">
        <f t="shared" ref="AH52" si="16">F52/U52</f>
        <v>0.42831102405049509</v>
      </c>
      <c r="AJ52" s="98">
        <v>2022</v>
      </c>
      <c r="AK52" s="106">
        <v>-0.70370370370370372</v>
      </c>
      <c r="AM52" s="98">
        <v>2022</v>
      </c>
      <c r="AN52" s="106">
        <v>0.20410252237591534</v>
      </c>
      <c r="AP52" s="98">
        <v>2022</v>
      </c>
      <c r="AQ52" s="106">
        <v>3.0638460130187148</v>
      </c>
      <c r="AS52" s="97">
        <v>2022</v>
      </c>
      <c r="AT52" s="79">
        <f t="shared" ref="AT52" si="17">AK52</f>
        <v>-0.70370370370370372</v>
      </c>
      <c r="AU52" s="79">
        <f t="shared" ref="AU52" si="18">AN52</f>
        <v>0.20410252237591534</v>
      </c>
      <c r="AV52" s="79">
        <f t="shared" ref="AV52" si="19">AQ52</f>
        <v>3.0638460130187148</v>
      </c>
    </row>
    <row r="53" spans="2:48" x14ac:dyDescent="0.2">
      <c r="B53" s="98">
        <v>2023</v>
      </c>
      <c r="C53" s="99">
        <v>32</v>
      </c>
      <c r="E53" s="98">
        <v>2023</v>
      </c>
      <c r="F53" s="99">
        <v>8626.6260000000002</v>
      </c>
      <c r="H53" s="98">
        <v>2023</v>
      </c>
      <c r="I53" s="100">
        <v>269.58206250000001</v>
      </c>
      <c r="K53" s="97">
        <v>2023</v>
      </c>
      <c r="L53" s="115">
        <f t="shared" ref="L53:L54" si="20">C53</f>
        <v>32</v>
      </c>
      <c r="M53" s="115">
        <f t="shared" ref="M53:M54" si="21">I53</f>
        <v>269.58206250000001</v>
      </c>
      <c r="N53" s="115"/>
      <c r="O53" s="115">
        <f t="shared" ref="O53:O54" si="22">F53</f>
        <v>8626.6260000000002</v>
      </c>
      <c r="Q53" s="98">
        <v>2023</v>
      </c>
      <c r="R53" s="99">
        <v>89</v>
      </c>
      <c r="T53" s="98">
        <v>2023</v>
      </c>
      <c r="U53" s="99">
        <v>20270.437000000002</v>
      </c>
      <c r="W53" s="98">
        <v>2023</v>
      </c>
      <c r="X53" s="100">
        <v>239.31908115856845</v>
      </c>
      <c r="Z53" s="97">
        <v>2023</v>
      </c>
      <c r="AA53" s="100">
        <f t="shared" ref="AA53:AA54" si="23">I53</f>
        <v>269.58206250000001</v>
      </c>
      <c r="AB53" s="100">
        <f t="shared" ref="AB53:AB54" si="24">X53</f>
        <v>239.31908115856845</v>
      </c>
      <c r="AD53" s="97">
        <v>2023</v>
      </c>
      <c r="AE53" s="118">
        <f t="shared" ref="AE53:AE54" si="25">C53/R53</f>
        <v>0.3595505617977528</v>
      </c>
      <c r="AG53" s="97">
        <v>2023</v>
      </c>
      <c r="AH53" s="118">
        <f t="shared" ref="AH53:AH54" si="26">F53/U53</f>
        <v>0.42557671548965614</v>
      </c>
      <c r="AJ53" s="98">
        <v>2023</v>
      </c>
      <c r="AK53" s="106">
        <v>-0.70370370370370372</v>
      </c>
      <c r="AM53" s="98">
        <v>2023</v>
      </c>
      <c r="AN53" s="106">
        <v>0.16987062652563062</v>
      </c>
      <c r="AP53" s="98">
        <v>2023</v>
      </c>
      <c r="AQ53" s="106">
        <v>2.9483133645240036</v>
      </c>
      <c r="AS53" s="97">
        <v>2023</v>
      </c>
      <c r="AT53" s="79">
        <f t="shared" ref="AT53:AT54" si="27">AK53</f>
        <v>-0.70370370370370372</v>
      </c>
      <c r="AU53" s="79">
        <f t="shared" ref="AU53:AU54" si="28">AN53</f>
        <v>0.16987062652563062</v>
      </c>
      <c r="AV53" s="79">
        <f t="shared" ref="AV53:AV54" si="29">AQ53</f>
        <v>2.9483133645240036</v>
      </c>
    </row>
    <row r="54" spans="2:48" x14ac:dyDescent="0.2">
      <c r="B54" s="98">
        <v>2024</v>
      </c>
      <c r="C54" s="99">
        <v>31</v>
      </c>
      <c r="E54" s="98">
        <v>2024</v>
      </c>
      <c r="F54" s="99">
        <v>9092.6749999999993</v>
      </c>
      <c r="H54" s="98">
        <v>2024</v>
      </c>
      <c r="I54" s="100">
        <v>293.31209677419355</v>
      </c>
      <c r="K54" s="97">
        <v>2024</v>
      </c>
      <c r="L54" s="115">
        <f t="shared" si="20"/>
        <v>31</v>
      </c>
      <c r="M54" s="115">
        <f t="shared" si="21"/>
        <v>293.31209677419355</v>
      </c>
      <c r="N54" s="115"/>
      <c r="O54" s="115">
        <f t="shared" si="22"/>
        <v>9092.6749999999993</v>
      </c>
      <c r="Q54" s="98">
        <v>2024</v>
      </c>
      <c r="R54" s="99">
        <v>87</v>
      </c>
      <c r="T54" s="98">
        <v>2024</v>
      </c>
      <c r="U54" s="99">
        <v>21376.263999999999</v>
      </c>
      <c r="W54" s="98">
        <v>2024</v>
      </c>
      <c r="X54" s="100">
        <v>254.14648820695433</v>
      </c>
      <c r="Z54" s="97">
        <v>2024</v>
      </c>
      <c r="AA54" s="100">
        <f t="shared" si="23"/>
        <v>293.31209677419355</v>
      </c>
      <c r="AB54" s="100">
        <f t="shared" si="24"/>
        <v>254.14648820695433</v>
      </c>
      <c r="AD54" s="97">
        <v>2024</v>
      </c>
      <c r="AE54" s="118">
        <f t="shared" si="25"/>
        <v>0.35632183908045978</v>
      </c>
      <c r="AG54" s="97">
        <v>2024</v>
      </c>
      <c r="AH54" s="118">
        <f t="shared" si="26"/>
        <v>0.42536315045510287</v>
      </c>
      <c r="AJ54" s="98">
        <v>2024</v>
      </c>
      <c r="AK54" s="106">
        <v>-0.71296296296296291</v>
      </c>
      <c r="AM54" s="98">
        <v>2024</v>
      </c>
      <c r="AN54" s="106">
        <v>0.23307228098725241</v>
      </c>
      <c r="AP54" s="98">
        <v>2024</v>
      </c>
      <c r="AQ54" s="106">
        <v>3.2958647208588157</v>
      </c>
      <c r="AS54" s="97">
        <v>2024</v>
      </c>
      <c r="AT54" s="79">
        <f t="shared" si="27"/>
        <v>-0.71296296296296291</v>
      </c>
      <c r="AU54" s="79">
        <f t="shared" si="28"/>
        <v>0.23307228098725241</v>
      </c>
      <c r="AV54" s="79">
        <f t="shared" si="29"/>
        <v>3.2958647208588157</v>
      </c>
    </row>
  </sheetData>
  <mergeCells count="1">
    <mergeCell ref="K21:M21"/>
  </mergeCells>
  <pageMargins left="0.7" right="0.7" top="0.75" bottom="0.75" header="0.3" footer="0.3"/>
  <drawing r:id="rId10"/>
  <extLst>
    <ext xmlns:x14="http://schemas.microsoft.com/office/spreadsheetml/2009/9/main" uri="{A8765BA9-456A-4dab-B4F3-ACF838C121DE}">
      <x14:slicerList>
        <x14:slicer r:id="rId11"/>
      </x14:slicerList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62D0E-9B21-4304-A861-7DAB5BFCD322}">
  <sheetPr>
    <tabColor theme="7" tint="0.79998168889431442"/>
  </sheetPr>
  <dimension ref="B3:AO95"/>
  <sheetViews>
    <sheetView topLeftCell="A24" zoomScale="90" zoomScaleNormal="90" workbookViewId="0">
      <selection activeCell="F54" sqref="F54:G92"/>
    </sheetView>
  </sheetViews>
  <sheetFormatPr baseColWidth="10" defaultRowHeight="12" x14ac:dyDescent="0.2"/>
  <cols>
    <col min="1" max="1" width="4.6640625" customWidth="1"/>
    <col min="2" max="2" width="14.1640625" customWidth="1"/>
    <col min="3" max="3" width="11.6640625" customWidth="1"/>
    <col min="4" max="4" width="9" customWidth="1"/>
    <col min="5" max="5" width="4.6640625" customWidth="1"/>
    <col min="6" max="6" width="14.83203125" customWidth="1"/>
    <col min="7" max="7" width="8.1640625" customWidth="1"/>
    <col min="8" max="8" width="8" bestFit="1" customWidth="1"/>
    <col min="9" max="10" width="11.33203125" customWidth="1"/>
    <col min="11" max="11" width="19.6640625" bestFit="1" customWidth="1"/>
    <col min="12" max="12" width="6.83203125" customWidth="1"/>
    <col min="13" max="13" width="9.6640625" customWidth="1"/>
    <col min="14" max="14" width="7" customWidth="1"/>
    <col min="15" max="17" width="10" customWidth="1"/>
    <col min="18" max="18" width="6.5" customWidth="1"/>
    <col min="19" max="19" width="10" customWidth="1"/>
    <col min="20" max="21" width="11.83203125" customWidth="1"/>
    <col min="22" max="22" width="9" customWidth="1"/>
    <col min="23" max="23" width="14.33203125" customWidth="1"/>
    <col min="24" max="24" width="6.6640625" customWidth="1"/>
    <col min="25" max="25" width="8" customWidth="1"/>
    <col min="26" max="26" width="6.1640625" customWidth="1"/>
    <col min="27" max="27" width="13.33203125" customWidth="1"/>
    <col min="28" max="28" width="6.83203125" customWidth="1"/>
    <col min="29" max="29" width="5.83203125" bestFit="1" customWidth="1"/>
    <col min="30" max="30" width="5" customWidth="1"/>
    <col min="31" max="31" width="11.6640625" customWidth="1"/>
    <col min="32" max="32" width="4.5" customWidth="1"/>
    <col min="33" max="33" width="8.5" customWidth="1"/>
    <col min="34" max="34" width="5.5" customWidth="1"/>
    <col min="35" max="35" width="14.6640625" customWidth="1"/>
    <col min="36" max="36" width="9" customWidth="1"/>
    <col min="37" max="37" width="7.33203125" customWidth="1"/>
    <col min="38" max="38" width="4.6640625" customWidth="1"/>
    <col min="39" max="41" width="12" customWidth="1"/>
    <col min="42" max="47" width="17.6640625" bestFit="1" customWidth="1"/>
    <col min="48" max="48" width="8.83203125" bestFit="1" customWidth="1"/>
  </cols>
  <sheetData>
    <row r="3" spans="2:41" x14ac:dyDescent="0.2">
      <c r="B3" s="165" t="s">
        <v>82</v>
      </c>
      <c r="C3" s="166" t="s" vm="1">
        <v>92</v>
      </c>
      <c r="F3" s="165" t="s">
        <v>82</v>
      </c>
      <c r="G3" s="166" t="s" vm="1">
        <v>92</v>
      </c>
      <c r="K3" s="165" t="s">
        <v>82</v>
      </c>
      <c r="L3" s="166" t="s" vm="1">
        <v>92</v>
      </c>
      <c r="O3" s="165" t="s">
        <v>82</v>
      </c>
      <c r="P3" s="166" t="s" vm="1">
        <v>92</v>
      </c>
      <c r="S3" s="166"/>
      <c r="W3" s="3" t="s">
        <v>82</v>
      </c>
      <c r="X3" t="s" vm="1">
        <v>92</v>
      </c>
      <c r="AA3" s="3" t="s">
        <v>82</v>
      </c>
      <c r="AB3" t="s" vm="1">
        <v>92</v>
      </c>
      <c r="AE3" s="3" t="s">
        <v>82</v>
      </c>
      <c r="AF3" t="s" vm="1">
        <v>92</v>
      </c>
      <c r="AI3" s="3" t="s">
        <v>82</v>
      </c>
      <c r="AJ3" t="s" vm="1">
        <v>92</v>
      </c>
    </row>
    <row r="5" spans="2:41" s="171" customFormat="1" ht="60" x14ac:dyDescent="0.2">
      <c r="B5" s="169" t="s">
        <v>96</v>
      </c>
      <c r="C5" s="169" t="s">
        <v>80</v>
      </c>
      <c r="D5" s="170"/>
      <c r="F5" s="169" t="s">
        <v>96</v>
      </c>
      <c r="G5" s="169" t="s">
        <v>80</v>
      </c>
      <c r="H5" s="170"/>
      <c r="K5" s="169" t="s">
        <v>96</v>
      </c>
      <c r="L5" s="169" t="s">
        <v>80</v>
      </c>
      <c r="M5" s="170"/>
      <c r="O5" s="169" t="s">
        <v>96</v>
      </c>
      <c r="P5" s="169" t="s">
        <v>80</v>
      </c>
      <c r="Q5" s="170"/>
      <c r="S5" t="s">
        <v>170</v>
      </c>
      <c r="T5"/>
      <c r="U5"/>
      <c r="V5" s="170"/>
      <c r="W5" s="263" t="s">
        <v>97</v>
      </c>
      <c r="X5" s="263" t="s">
        <v>80</v>
      </c>
      <c r="Y5" s="263"/>
      <c r="Z5" s="83"/>
      <c r="AA5" s="263" t="s">
        <v>97</v>
      </c>
      <c r="AB5" s="263" t="s">
        <v>80</v>
      </c>
      <c r="AC5" s="263"/>
      <c r="AD5" s="83"/>
      <c r="AE5" s="263" t="s">
        <v>97</v>
      </c>
      <c r="AF5" s="263" t="s">
        <v>80</v>
      </c>
      <c r="AG5" s="263"/>
      <c r="AH5" s="83"/>
      <c r="AI5" s="263" t="s">
        <v>97</v>
      </c>
      <c r="AJ5" s="263" t="s">
        <v>80</v>
      </c>
      <c r="AK5" s="263"/>
      <c r="AM5" s="260" t="s">
        <v>169</v>
      </c>
      <c r="AN5" s="260"/>
      <c r="AO5" s="260"/>
    </row>
    <row r="6" spans="2:41" s="83" customFormat="1" x14ac:dyDescent="0.2">
      <c r="B6" s="165" t="s">
        <v>78</v>
      </c>
      <c r="C6" s="170">
        <v>1995</v>
      </c>
      <c r="D6" s="170">
        <v>2024</v>
      </c>
      <c r="F6" s="165" t="s">
        <v>78</v>
      </c>
      <c r="G6" s="170">
        <v>1995</v>
      </c>
      <c r="H6" s="170">
        <v>2024</v>
      </c>
      <c r="K6" s="165" t="s">
        <v>78</v>
      </c>
      <c r="L6" s="170">
        <v>1995</v>
      </c>
      <c r="M6" s="170">
        <v>2024</v>
      </c>
      <c r="O6" s="165" t="s">
        <v>78</v>
      </c>
      <c r="P6" s="170">
        <v>1995</v>
      </c>
      <c r="Q6" s="170">
        <v>2024</v>
      </c>
      <c r="S6"/>
      <c r="T6"/>
      <c r="U6"/>
      <c r="V6" s="170"/>
      <c r="W6" s="3" t="s">
        <v>78</v>
      </c>
      <c r="X6" s="263">
        <v>1995</v>
      </c>
      <c r="Y6" s="263">
        <v>2022</v>
      </c>
      <c r="AA6" s="3" t="s">
        <v>78</v>
      </c>
      <c r="AB6" s="263">
        <v>1995</v>
      </c>
      <c r="AC6" s="263">
        <v>2024</v>
      </c>
      <c r="AE6" s="3" t="s">
        <v>78</v>
      </c>
      <c r="AF6" s="263">
        <v>1995</v>
      </c>
      <c r="AG6" s="263">
        <v>2022</v>
      </c>
      <c r="AI6" s="3" t="s">
        <v>78</v>
      </c>
      <c r="AJ6" s="263">
        <v>1995</v>
      </c>
      <c r="AK6" s="263">
        <v>2024</v>
      </c>
    </row>
    <row r="7" spans="2:41" x14ac:dyDescent="0.2">
      <c r="B7" s="167" t="s">
        <v>0</v>
      </c>
      <c r="C7" s="175">
        <v>8663</v>
      </c>
      <c r="D7" s="175">
        <v>2753.4540000000002</v>
      </c>
      <c r="F7" s="167" t="s">
        <v>0</v>
      </c>
      <c r="G7" s="175"/>
      <c r="H7" s="175">
        <v>-5909.5460000000003</v>
      </c>
      <c r="K7" s="167" t="s">
        <v>0</v>
      </c>
      <c r="L7" s="168"/>
      <c r="M7" s="168">
        <v>-0.68215929816460819</v>
      </c>
      <c r="O7" s="167" t="s">
        <v>0</v>
      </c>
      <c r="P7" s="168">
        <v>2.3448686543328507E-2</v>
      </c>
      <c r="Q7" s="168">
        <v>8.8459049862804409E-3</v>
      </c>
      <c r="S7" s="176">
        <f>P7</f>
        <v>2.3448686543328507E-2</v>
      </c>
      <c r="T7" s="176">
        <f>Q7</f>
        <v>8.8459049862804409E-3</v>
      </c>
      <c r="U7" s="177">
        <f>T7-S7</f>
        <v>-1.4602781557048066E-2</v>
      </c>
      <c r="V7" s="168"/>
      <c r="W7" s="4" t="s">
        <v>0</v>
      </c>
      <c r="X7" s="264">
        <v>110</v>
      </c>
      <c r="Y7" s="264">
        <v>21</v>
      </c>
      <c r="Z7" s="79"/>
      <c r="AA7" s="4" t="s">
        <v>0</v>
      </c>
      <c r="AB7" s="264"/>
      <c r="AC7" s="264">
        <v>-95</v>
      </c>
      <c r="AD7" s="79"/>
      <c r="AE7" s="4" t="s">
        <v>0</v>
      </c>
      <c r="AF7" s="164"/>
      <c r="AG7" s="178">
        <v>-0.80909090909090908</v>
      </c>
      <c r="AH7" s="79"/>
      <c r="AI7" s="4" t="s">
        <v>0</v>
      </c>
      <c r="AJ7" s="178">
        <v>2.1417445482866043E-2</v>
      </c>
      <c r="AK7" s="178">
        <v>1.266891891891892E-2</v>
      </c>
      <c r="AM7" s="186">
        <v>2.1417445482866043E-2</v>
      </c>
      <c r="AN7" s="186">
        <v>1.5659955257270694E-2</v>
      </c>
      <c r="AO7" s="181">
        <f>AN7-AM7</f>
        <v>-5.7574902255953485E-3</v>
      </c>
    </row>
    <row r="8" spans="2:41" x14ac:dyDescent="0.2">
      <c r="B8" s="167" t="s">
        <v>69</v>
      </c>
      <c r="C8" s="175">
        <v>35299</v>
      </c>
      <c r="D8" s="175">
        <v>29393.233</v>
      </c>
      <c r="F8" s="167" t="s">
        <v>69</v>
      </c>
      <c r="G8" s="175"/>
      <c r="H8" s="175">
        <v>-5905.7669999999998</v>
      </c>
      <c r="K8" s="167" t="s">
        <v>69</v>
      </c>
      <c r="L8" s="168"/>
      <c r="M8" s="168">
        <v>-0.16730692087594548</v>
      </c>
      <c r="O8" s="167" t="s">
        <v>69</v>
      </c>
      <c r="P8" s="168">
        <v>9.5546021735305658E-2</v>
      </c>
      <c r="Q8" s="168">
        <v>9.4430394100501705E-2</v>
      </c>
      <c r="S8" s="176">
        <f t="shared" ref="S8:S45" si="0">P8</f>
        <v>9.5546021735305658E-2</v>
      </c>
      <c r="T8" s="176">
        <f t="shared" ref="T8:T45" si="1">Q8</f>
        <v>9.4430394100501705E-2</v>
      </c>
      <c r="U8" s="177">
        <f t="shared" ref="U8:U45" si="2">T8-S8</f>
        <v>-1.1156276348039534E-3</v>
      </c>
      <c r="V8" s="168"/>
      <c r="W8" s="4" t="s">
        <v>69</v>
      </c>
      <c r="X8" s="264">
        <v>427</v>
      </c>
      <c r="Y8" s="264">
        <v>116</v>
      </c>
      <c r="Z8" s="79"/>
      <c r="AA8" s="4" t="s">
        <v>69</v>
      </c>
      <c r="AB8" s="264"/>
      <c r="AC8" s="264">
        <v>-321</v>
      </c>
      <c r="AD8" s="79"/>
      <c r="AE8" s="4" t="s">
        <v>69</v>
      </c>
      <c r="AF8" s="164"/>
      <c r="AG8" s="178">
        <v>-0.72833723653395788</v>
      </c>
      <c r="AH8" s="79"/>
      <c r="AI8" s="4" t="s">
        <v>69</v>
      </c>
      <c r="AJ8" s="178">
        <v>8.3138629283489099E-2</v>
      </c>
      <c r="AK8" s="178">
        <v>8.9527027027027029E-2</v>
      </c>
      <c r="AM8" s="186">
        <v>8.3138629283489099E-2</v>
      </c>
      <c r="AN8" s="186">
        <v>8.6502609992542875E-2</v>
      </c>
      <c r="AO8" s="181">
        <f t="shared" ref="AO8:AO45" si="3">AN8-AM8</f>
        <v>3.3639807090537766E-3</v>
      </c>
    </row>
    <row r="9" spans="2:41" x14ac:dyDescent="0.2">
      <c r="B9" s="167" t="s">
        <v>70</v>
      </c>
      <c r="C9" s="175">
        <v>18355</v>
      </c>
      <c r="D9" s="175">
        <v>17296.165000000001</v>
      </c>
      <c r="F9" s="167" t="s">
        <v>70</v>
      </c>
      <c r="G9" s="175"/>
      <c r="H9" s="175">
        <v>-1058.8349999999991</v>
      </c>
      <c r="K9" s="167" t="s">
        <v>70</v>
      </c>
      <c r="L9" s="168"/>
      <c r="M9" s="168">
        <v>-5.7686461454644462E-2</v>
      </c>
      <c r="O9" s="167" t="s">
        <v>70</v>
      </c>
      <c r="P9" s="168">
        <v>4.9682632056192395E-2</v>
      </c>
      <c r="Q9" s="168">
        <v>5.556665635853341E-2</v>
      </c>
      <c r="S9" s="176">
        <f t="shared" si="0"/>
        <v>4.9682632056192395E-2</v>
      </c>
      <c r="T9" s="176">
        <f t="shared" si="1"/>
        <v>5.556665635853341E-2</v>
      </c>
      <c r="U9" s="177">
        <f t="shared" si="2"/>
        <v>5.8840243023410149E-3</v>
      </c>
      <c r="V9" s="168"/>
      <c r="W9" s="4" t="s">
        <v>70</v>
      </c>
      <c r="X9" s="264">
        <v>230</v>
      </c>
      <c r="Y9" s="264">
        <v>68</v>
      </c>
      <c r="Z9" s="79"/>
      <c r="AA9" s="4" t="s">
        <v>70</v>
      </c>
      <c r="AB9" s="264"/>
      <c r="AC9" s="264">
        <v>-176</v>
      </c>
      <c r="AD9" s="79"/>
      <c r="AE9" s="4" t="s">
        <v>70</v>
      </c>
      <c r="AF9" s="164"/>
      <c r="AG9" s="178">
        <v>-0.70434782608695656</v>
      </c>
      <c r="AH9" s="79"/>
      <c r="AI9" s="4" t="s">
        <v>70</v>
      </c>
      <c r="AJ9" s="178">
        <v>4.4781931464174453E-2</v>
      </c>
      <c r="AK9" s="178">
        <v>4.5608108108108107E-2</v>
      </c>
      <c r="AM9" s="186">
        <v>4.4781931464174453E-2</v>
      </c>
      <c r="AN9" s="186">
        <v>5.070842654735272E-2</v>
      </c>
      <c r="AO9" s="181">
        <f t="shared" si="3"/>
        <v>5.9264950831782667E-3</v>
      </c>
    </row>
    <row r="10" spans="2:41" x14ac:dyDescent="0.2">
      <c r="B10" s="167" t="s">
        <v>4</v>
      </c>
      <c r="C10" s="175">
        <v>1110</v>
      </c>
      <c r="D10" s="175">
        <v>363.63299999999998</v>
      </c>
      <c r="F10" s="167" t="s">
        <v>4</v>
      </c>
      <c r="G10" s="175"/>
      <c r="H10" s="175">
        <v>-746.36699999999996</v>
      </c>
      <c r="K10" s="167" t="s">
        <v>4</v>
      </c>
      <c r="L10" s="168"/>
      <c r="M10" s="168">
        <v>-0.67240270270270264</v>
      </c>
      <c r="O10" s="167" t="s">
        <v>4</v>
      </c>
      <c r="P10" s="168">
        <v>3.0045067601402104E-3</v>
      </c>
      <c r="Q10" s="168">
        <v>1.1682283298998695E-3</v>
      </c>
      <c r="S10" s="176">
        <f t="shared" si="0"/>
        <v>3.0045067601402104E-3</v>
      </c>
      <c r="T10" s="176">
        <f t="shared" si="1"/>
        <v>1.1682283298998695E-3</v>
      </c>
      <c r="U10" s="177">
        <f t="shared" si="2"/>
        <v>-1.836278430240341E-3</v>
      </c>
      <c r="V10" s="168"/>
      <c r="W10" s="4" t="s">
        <v>4</v>
      </c>
      <c r="X10" s="264">
        <v>20</v>
      </c>
      <c r="Y10" s="264">
        <v>3</v>
      </c>
      <c r="Z10" s="79"/>
      <c r="AA10" s="4" t="s">
        <v>4</v>
      </c>
      <c r="AB10" s="264"/>
      <c r="AC10" s="264">
        <v>-17</v>
      </c>
      <c r="AD10" s="79"/>
      <c r="AE10" s="4" t="s">
        <v>4</v>
      </c>
      <c r="AF10" s="164"/>
      <c r="AG10" s="178">
        <v>-0.85</v>
      </c>
      <c r="AH10" s="79"/>
      <c r="AI10" s="4" t="s">
        <v>4</v>
      </c>
      <c r="AJ10" s="178">
        <v>3.8940809968847352E-3</v>
      </c>
      <c r="AK10" s="178">
        <v>2.5337837837837839E-3</v>
      </c>
      <c r="AM10" s="186">
        <v>3.8940809968847352E-3</v>
      </c>
      <c r="AN10" s="186">
        <v>2.2371364653243847E-3</v>
      </c>
      <c r="AO10" s="181">
        <f t="shared" si="3"/>
        <v>-1.6569445315603505E-3</v>
      </c>
    </row>
    <row r="11" spans="2:41" x14ac:dyDescent="0.2">
      <c r="B11" s="167" t="s">
        <v>8</v>
      </c>
      <c r="C11" s="175">
        <v>2893</v>
      </c>
      <c r="D11" s="175">
        <v>3467.2170000000001</v>
      </c>
      <c r="F11" s="167" t="s">
        <v>8</v>
      </c>
      <c r="G11" s="175"/>
      <c r="H11" s="175">
        <v>574.2170000000001</v>
      </c>
      <c r="K11" s="167" t="s">
        <v>8</v>
      </c>
      <c r="L11" s="168"/>
      <c r="M11" s="168">
        <v>0.19848496370549606</v>
      </c>
      <c r="O11" s="167" t="s">
        <v>8</v>
      </c>
      <c r="P11" s="168">
        <v>7.8306649162933582E-3</v>
      </c>
      <c r="Q11" s="168">
        <v>1.1138981130179155E-2</v>
      </c>
      <c r="S11" s="176">
        <f t="shared" si="0"/>
        <v>7.8306649162933582E-3</v>
      </c>
      <c r="T11" s="176">
        <f t="shared" si="1"/>
        <v>1.1138981130179155E-2</v>
      </c>
      <c r="U11" s="177">
        <f t="shared" si="2"/>
        <v>3.3083162138857966E-3</v>
      </c>
      <c r="V11" s="168"/>
      <c r="W11" s="4" t="s">
        <v>8</v>
      </c>
      <c r="X11" s="264">
        <v>43</v>
      </c>
      <c r="Y11" s="264">
        <v>13</v>
      </c>
      <c r="Z11" s="79"/>
      <c r="AA11" s="4" t="s">
        <v>8</v>
      </c>
      <c r="AB11" s="264"/>
      <c r="AC11" s="264">
        <v>-29</v>
      </c>
      <c r="AD11" s="79"/>
      <c r="AE11" s="4" t="s">
        <v>8</v>
      </c>
      <c r="AF11" s="164"/>
      <c r="AG11" s="178">
        <v>-0.69767441860465118</v>
      </c>
      <c r="AH11" s="79"/>
      <c r="AI11" s="4" t="s">
        <v>8</v>
      </c>
      <c r="AJ11" s="178">
        <v>8.3722741433021799E-3</v>
      </c>
      <c r="AK11" s="178">
        <v>1.1824324324324325E-2</v>
      </c>
      <c r="AM11" s="186">
        <v>8.3722741433021799E-3</v>
      </c>
      <c r="AN11" s="186">
        <v>9.6942580164056675E-3</v>
      </c>
      <c r="AO11" s="181">
        <f t="shared" si="3"/>
        <v>1.3219838731034876E-3</v>
      </c>
    </row>
    <row r="12" spans="2:41" x14ac:dyDescent="0.2">
      <c r="B12" s="167" t="s">
        <v>10</v>
      </c>
      <c r="C12" s="175">
        <v>11578</v>
      </c>
      <c r="D12" s="175">
        <v>7256.8710000000001</v>
      </c>
      <c r="F12" s="167" t="s">
        <v>10</v>
      </c>
      <c r="G12" s="175"/>
      <c r="H12" s="175">
        <v>-4321.1289999999999</v>
      </c>
      <c r="K12" s="167" t="s">
        <v>10</v>
      </c>
      <c r="L12" s="168"/>
      <c r="M12" s="168">
        <v>-0.37321894973225084</v>
      </c>
      <c r="O12" s="167" t="s">
        <v>10</v>
      </c>
      <c r="P12" s="168">
        <v>3.1338900242255274E-2</v>
      </c>
      <c r="Q12" s="168">
        <v>2.3313841946767198E-2</v>
      </c>
      <c r="S12" s="176">
        <f t="shared" si="0"/>
        <v>3.1338900242255274E-2</v>
      </c>
      <c r="T12" s="176">
        <f t="shared" si="1"/>
        <v>2.3313841946767198E-2</v>
      </c>
      <c r="U12" s="177">
        <f t="shared" si="2"/>
        <v>-8.0250582954880766E-3</v>
      </c>
      <c r="V12" s="168"/>
      <c r="W12" s="4" t="s">
        <v>10</v>
      </c>
      <c r="X12" s="264">
        <v>151</v>
      </c>
      <c r="Y12" s="264">
        <v>43</v>
      </c>
      <c r="Z12" s="79"/>
      <c r="AA12" s="4" t="s">
        <v>10</v>
      </c>
      <c r="AB12" s="264"/>
      <c r="AC12" s="264">
        <v>-110</v>
      </c>
      <c r="AD12" s="79"/>
      <c r="AE12" s="4" t="s">
        <v>10</v>
      </c>
      <c r="AF12" s="164"/>
      <c r="AG12" s="178">
        <v>-0.71523178807947019</v>
      </c>
      <c r="AH12" s="79"/>
      <c r="AI12" s="4" t="s">
        <v>10</v>
      </c>
      <c r="AJ12" s="178">
        <v>2.9400311526479751E-2</v>
      </c>
      <c r="AK12" s="178">
        <v>3.4628378378378379E-2</v>
      </c>
      <c r="AM12" s="186">
        <v>2.9400311526479751E-2</v>
      </c>
      <c r="AN12" s="186">
        <v>3.2065622669649518E-2</v>
      </c>
      <c r="AO12" s="181">
        <f t="shared" si="3"/>
        <v>2.6653111431697678E-3</v>
      </c>
    </row>
    <row r="13" spans="2:41" x14ac:dyDescent="0.2">
      <c r="B13" s="167" t="s">
        <v>12</v>
      </c>
      <c r="C13" s="175">
        <v>8300</v>
      </c>
      <c r="D13" s="175">
        <v>6966.1139999999996</v>
      </c>
      <c r="F13" s="167" t="s">
        <v>12</v>
      </c>
      <c r="G13" s="175"/>
      <c r="H13" s="175">
        <v>-1333.8860000000004</v>
      </c>
      <c r="K13" s="167" t="s">
        <v>12</v>
      </c>
      <c r="L13" s="168"/>
      <c r="M13" s="168">
        <v>-0.16070915662650606</v>
      </c>
      <c r="O13" s="167" t="s">
        <v>12</v>
      </c>
      <c r="P13" s="168">
        <v>2.2466131629877248E-2</v>
      </c>
      <c r="Q13" s="168">
        <v>2.2379739253896372E-2</v>
      </c>
      <c r="S13" s="176">
        <f t="shared" si="0"/>
        <v>2.2466131629877248E-2</v>
      </c>
      <c r="T13" s="176">
        <f t="shared" si="1"/>
        <v>2.2379739253896372E-2</v>
      </c>
      <c r="U13" s="177">
        <f t="shared" si="2"/>
        <v>-8.6392375980876013E-5</v>
      </c>
      <c r="V13" s="168"/>
      <c r="W13" s="4" t="s">
        <v>12</v>
      </c>
      <c r="X13" s="264">
        <v>114</v>
      </c>
      <c r="Y13" s="264">
        <v>39</v>
      </c>
      <c r="Z13" s="79"/>
      <c r="AA13" s="4" t="s">
        <v>12</v>
      </c>
      <c r="AB13" s="264"/>
      <c r="AC13" s="264">
        <v>-75</v>
      </c>
      <c r="AD13" s="79"/>
      <c r="AE13" s="4" t="s">
        <v>12</v>
      </c>
      <c r="AF13" s="164"/>
      <c r="AG13" s="178">
        <v>-0.65789473684210531</v>
      </c>
      <c r="AH13" s="79"/>
      <c r="AI13" s="4" t="s">
        <v>12</v>
      </c>
      <c r="AJ13" s="178">
        <v>2.219626168224299E-2</v>
      </c>
      <c r="AK13" s="178">
        <v>3.2939189189189186E-2</v>
      </c>
      <c r="AM13" s="186">
        <v>2.219626168224299E-2</v>
      </c>
      <c r="AN13" s="186">
        <v>2.9082774049217001E-2</v>
      </c>
      <c r="AO13" s="181">
        <f t="shared" si="3"/>
        <v>6.8865123669740111E-3</v>
      </c>
    </row>
    <row r="14" spans="2:41" x14ac:dyDescent="0.2">
      <c r="B14" s="167" t="s">
        <v>14</v>
      </c>
      <c r="C14" s="175">
        <v>6638</v>
      </c>
      <c r="D14" s="175">
        <v>5972.0820000000003</v>
      </c>
      <c r="F14" s="167" t="s">
        <v>14</v>
      </c>
      <c r="G14" s="175"/>
      <c r="H14" s="175">
        <v>-665.91799999999967</v>
      </c>
      <c r="K14" s="167" t="s">
        <v>14</v>
      </c>
      <c r="L14" s="168"/>
      <c r="M14" s="168">
        <v>-0.10031907200964141</v>
      </c>
      <c r="O14" s="167" t="s">
        <v>14</v>
      </c>
      <c r="P14" s="168">
        <v>1.7967491778207851E-2</v>
      </c>
      <c r="Q14" s="168">
        <v>1.9186254770290578E-2</v>
      </c>
      <c r="S14" s="176">
        <f t="shared" si="0"/>
        <v>1.7967491778207851E-2</v>
      </c>
      <c r="T14" s="176">
        <f t="shared" si="1"/>
        <v>1.9186254770290578E-2</v>
      </c>
      <c r="U14" s="177">
        <f t="shared" si="2"/>
        <v>1.2187629920827267E-3</v>
      </c>
      <c r="V14" s="168"/>
      <c r="W14" s="4" t="s">
        <v>14</v>
      </c>
      <c r="X14" s="264">
        <v>100</v>
      </c>
      <c r="Y14" s="264">
        <v>30</v>
      </c>
      <c r="Z14" s="79"/>
      <c r="AA14" s="4" t="s">
        <v>14</v>
      </c>
      <c r="AB14" s="264"/>
      <c r="AC14" s="264">
        <v>-76</v>
      </c>
      <c r="AD14" s="79"/>
      <c r="AE14" s="4" t="s">
        <v>14</v>
      </c>
      <c r="AF14" s="164"/>
      <c r="AG14" s="178">
        <v>-0.7</v>
      </c>
      <c r="AH14" s="79"/>
      <c r="AI14" s="4" t="s">
        <v>14</v>
      </c>
      <c r="AJ14" s="178">
        <v>1.9470404984423675E-2</v>
      </c>
      <c r="AK14" s="178">
        <v>2.0270270270270271E-2</v>
      </c>
      <c r="AM14" s="186">
        <v>1.9470404984423675E-2</v>
      </c>
      <c r="AN14" s="186">
        <v>2.2371364653243849E-2</v>
      </c>
      <c r="AO14" s="181">
        <f t="shared" si="3"/>
        <v>2.9009596688201744E-3</v>
      </c>
    </row>
    <row r="15" spans="2:41" x14ac:dyDescent="0.2">
      <c r="B15" s="167" t="s">
        <v>16</v>
      </c>
      <c r="C15" s="175">
        <v>3904</v>
      </c>
      <c r="D15" s="175">
        <v>1708.93</v>
      </c>
      <c r="F15" s="167" t="s">
        <v>16</v>
      </c>
      <c r="G15" s="175"/>
      <c r="H15" s="175">
        <v>-2195.0699999999997</v>
      </c>
      <c r="K15" s="167" t="s">
        <v>16</v>
      </c>
      <c r="L15" s="168"/>
      <c r="M15" s="168">
        <v>-0.56226178278688521</v>
      </c>
      <c r="O15" s="167" t="s">
        <v>16</v>
      </c>
      <c r="P15" s="168">
        <v>1.0567202154583226E-2</v>
      </c>
      <c r="Q15" s="168">
        <v>5.4902069939081E-3</v>
      </c>
      <c r="S15" s="176">
        <f t="shared" si="0"/>
        <v>1.0567202154583226E-2</v>
      </c>
      <c r="T15" s="176">
        <f t="shared" si="1"/>
        <v>5.4902069939081E-3</v>
      </c>
      <c r="U15" s="177">
        <f t="shared" si="2"/>
        <v>-5.0769951606751259E-3</v>
      </c>
      <c r="V15" s="168"/>
      <c r="W15" s="4" t="s">
        <v>16</v>
      </c>
      <c r="X15" s="264">
        <v>78</v>
      </c>
      <c r="Y15" s="264">
        <v>16</v>
      </c>
      <c r="Z15" s="79"/>
      <c r="AA15" s="4" t="s">
        <v>16</v>
      </c>
      <c r="AB15" s="264"/>
      <c r="AC15" s="264">
        <v>-64</v>
      </c>
      <c r="AD15" s="79"/>
      <c r="AE15" s="4" t="s">
        <v>16</v>
      </c>
      <c r="AF15" s="164"/>
      <c r="AG15" s="178">
        <v>-0.79487179487179482</v>
      </c>
      <c r="AH15" s="79"/>
      <c r="AI15" s="4" t="s">
        <v>16</v>
      </c>
      <c r="AJ15" s="178">
        <v>1.5186915887850467E-2</v>
      </c>
      <c r="AK15" s="178">
        <v>1.1824324324324325E-2</v>
      </c>
      <c r="AM15" s="186">
        <v>1.5186915887850467E-2</v>
      </c>
      <c r="AN15" s="186">
        <v>1.1931394481730051E-2</v>
      </c>
      <c r="AO15" s="181">
        <f t="shared" si="3"/>
        <v>-3.2555214061204159E-3</v>
      </c>
    </row>
    <row r="16" spans="2:41" x14ac:dyDescent="0.2">
      <c r="B16" s="167" t="s">
        <v>18</v>
      </c>
      <c r="C16" s="175">
        <v>13671</v>
      </c>
      <c r="D16" s="175">
        <v>11037.285</v>
      </c>
      <c r="F16" s="167" t="s">
        <v>18</v>
      </c>
      <c r="G16" s="175"/>
      <c r="H16" s="175">
        <v>-2633.7150000000001</v>
      </c>
      <c r="K16" s="167" t="s">
        <v>18</v>
      </c>
      <c r="L16" s="168"/>
      <c r="M16" s="168">
        <v>-0.19264976958525346</v>
      </c>
      <c r="O16" s="167" t="s">
        <v>18</v>
      </c>
      <c r="P16" s="168">
        <v>3.7004154880970107E-2</v>
      </c>
      <c r="Q16" s="168">
        <v>3.5459017806906641E-2</v>
      </c>
      <c r="S16" s="176">
        <f t="shared" si="0"/>
        <v>3.7004154880970107E-2</v>
      </c>
      <c r="T16" s="176">
        <f t="shared" si="1"/>
        <v>3.5459017806906641E-2</v>
      </c>
      <c r="U16" s="177">
        <f t="shared" si="2"/>
        <v>-1.5451370740634657E-3</v>
      </c>
      <c r="V16" s="168"/>
      <c r="W16" s="4" t="s">
        <v>18</v>
      </c>
      <c r="X16" s="264">
        <v>229</v>
      </c>
      <c r="Y16" s="264">
        <v>72</v>
      </c>
      <c r="Z16" s="79"/>
      <c r="AA16" s="4" t="s">
        <v>18</v>
      </c>
      <c r="AB16" s="264"/>
      <c r="AC16" s="264">
        <v>-166</v>
      </c>
      <c r="AD16" s="79"/>
      <c r="AE16" s="4" t="s">
        <v>18</v>
      </c>
      <c r="AF16" s="164"/>
      <c r="AG16" s="178">
        <v>-0.68558951965065507</v>
      </c>
      <c r="AH16" s="79"/>
      <c r="AI16" s="4" t="s">
        <v>18</v>
      </c>
      <c r="AJ16" s="178">
        <v>4.4587227414330216E-2</v>
      </c>
      <c r="AK16" s="178">
        <v>5.3209459459459457E-2</v>
      </c>
      <c r="AM16" s="186">
        <v>4.4587227414330216E-2</v>
      </c>
      <c r="AN16" s="186">
        <v>5.3691275167785234E-2</v>
      </c>
      <c r="AO16" s="181">
        <f t="shared" si="3"/>
        <v>9.1040477534550177E-3</v>
      </c>
    </row>
    <row r="17" spans="2:41" x14ac:dyDescent="0.2">
      <c r="B17" s="167" t="s">
        <v>20</v>
      </c>
      <c r="C17" s="175">
        <v>8486</v>
      </c>
      <c r="D17" s="175">
        <v>6902.13</v>
      </c>
      <c r="F17" s="167" t="s">
        <v>20</v>
      </c>
      <c r="G17" s="175"/>
      <c r="H17" s="175">
        <v>-1583.87</v>
      </c>
      <c r="K17" s="167" t="s">
        <v>20</v>
      </c>
      <c r="L17" s="168"/>
      <c r="M17" s="168">
        <v>-0.18664506245580956</v>
      </c>
      <c r="O17" s="167" t="s">
        <v>20</v>
      </c>
      <c r="P17" s="168">
        <v>2.2969589519414257E-2</v>
      </c>
      <c r="Q17" s="168">
        <v>2.2174180568462674E-2</v>
      </c>
      <c r="S17" s="176">
        <f t="shared" si="0"/>
        <v>2.2969589519414257E-2</v>
      </c>
      <c r="T17" s="176">
        <f t="shared" si="1"/>
        <v>2.2174180568462674E-2</v>
      </c>
      <c r="U17" s="177">
        <f t="shared" si="2"/>
        <v>-7.9540895095158229E-4</v>
      </c>
      <c r="V17" s="168"/>
      <c r="W17" s="4" t="s">
        <v>20</v>
      </c>
      <c r="X17" s="264">
        <v>113</v>
      </c>
      <c r="Y17" s="264">
        <v>41</v>
      </c>
      <c r="Z17" s="79"/>
      <c r="AA17" s="4" t="s">
        <v>20</v>
      </c>
      <c r="AB17" s="264"/>
      <c r="AC17" s="264">
        <v>-80</v>
      </c>
      <c r="AD17" s="79"/>
      <c r="AE17" s="4" t="s">
        <v>20</v>
      </c>
      <c r="AF17" s="164"/>
      <c r="AG17" s="178">
        <v>-0.63716814159292035</v>
      </c>
      <c r="AH17" s="79"/>
      <c r="AI17" s="4" t="s">
        <v>20</v>
      </c>
      <c r="AJ17" s="178">
        <v>2.2001557632398753E-2</v>
      </c>
      <c r="AK17" s="178">
        <v>2.7871621621621621E-2</v>
      </c>
      <c r="AM17" s="186">
        <v>2.2001557632398753E-2</v>
      </c>
      <c r="AN17" s="186">
        <v>3.0574198359433258E-2</v>
      </c>
      <c r="AO17" s="181">
        <f t="shared" si="3"/>
        <v>8.5726407270345049E-3</v>
      </c>
    </row>
    <row r="18" spans="2:41" x14ac:dyDescent="0.2">
      <c r="B18" s="167" t="s">
        <v>22</v>
      </c>
      <c r="C18" s="175">
        <v>5527</v>
      </c>
      <c r="D18" s="175">
        <v>2406.54</v>
      </c>
      <c r="F18" s="167" t="s">
        <v>22</v>
      </c>
      <c r="G18" s="175"/>
      <c r="H18" s="175">
        <v>-3120.46</v>
      </c>
      <c r="K18" s="167" t="s">
        <v>22</v>
      </c>
      <c r="L18" s="168"/>
      <c r="M18" s="168">
        <v>-0.56458476569567573</v>
      </c>
      <c r="O18" s="167" t="s">
        <v>22</v>
      </c>
      <c r="P18" s="168">
        <v>1.4960278255220668E-2</v>
      </c>
      <c r="Q18" s="168">
        <v>7.7313890792013711E-3</v>
      </c>
      <c r="S18" s="176">
        <f t="shared" si="0"/>
        <v>1.4960278255220668E-2</v>
      </c>
      <c r="T18" s="176">
        <f t="shared" si="1"/>
        <v>7.7313890792013711E-3</v>
      </c>
      <c r="U18" s="177">
        <f t="shared" si="2"/>
        <v>-7.2288891760192969E-3</v>
      </c>
      <c r="V18" s="168"/>
      <c r="W18" s="4" t="s">
        <v>22</v>
      </c>
      <c r="X18" s="264">
        <v>82</v>
      </c>
      <c r="Y18" s="264">
        <v>13</v>
      </c>
      <c r="Z18" s="79"/>
      <c r="AA18" s="4" t="s">
        <v>22</v>
      </c>
      <c r="AB18" s="264"/>
      <c r="AC18" s="264">
        <v>-71</v>
      </c>
      <c r="AD18" s="79"/>
      <c r="AE18" s="4" t="s">
        <v>22</v>
      </c>
      <c r="AF18" s="164"/>
      <c r="AG18" s="178">
        <v>-0.84146341463414631</v>
      </c>
      <c r="AH18" s="79"/>
      <c r="AI18" s="4" t="s">
        <v>22</v>
      </c>
      <c r="AJ18" s="178">
        <v>1.5965732087227413E-2</v>
      </c>
      <c r="AK18" s="178">
        <v>9.2905405405405411E-3</v>
      </c>
      <c r="AM18" s="186">
        <v>1.5965732087227413E-2</v>
      </c>
      <c r="AN18" s="186">
        <v>9.6942580164056675E-3</v>
      </c>
      <c r="AO18" s="181">
        <f t="shared" si="3"/>
        <v>-6.2714740708217451E-3</v>
      </c>
    </row>
    <row r="19" spans="2:41" x14ac:dyDescent="0.2">
      <c r="B19" s="167" t="s">
        <v>24</v>
      </c>
      <c r="C19" s="175">
        <v>2068</v>
      </c>
      <c r="D19" s="175">
        <v>2473.3130000000001</v>
      </c>
      <c r="F19" s="167" t="s">
        <v>24</v>
      </c>
      <c r="G19" s="175"/>
      <c r="H19" s="175">
        <v>405.3130000000001</v>
      </c>
      <c r="K19" s="167" t="s">
        <v>24</v>
      </c>
      <c r="L19" s="168"/>
      <c r="M19" s="168">
        <v>0.19599274661508709</v>
      </c>
      <c r="O19" s="167" t="s">
        <v>24</v>
      </c>
      <c r="P19" s="168">
        <v>5.5975855675405002E-3</v>
      </c>
      <c r="Q19" s="168">
        <v>7.9459078667492682E-3</v>
      </c>
      <c r="S19" s="176">
        <f t="shared" si="0"/>
        <v>5.5975855675405002E-3</v>
      </c>
      <c r="T19" s="176">
        <f t="shared" si="1"/>
        <v>7.9459078667492682E-3</v>
      </c>
      <c r="U19" s="177">
        <f t="shared" si="2"/>
        <v>2.3483222992087679E-3</v>
      </c>
      <c r="V19" s="168"/>
      <c r="W19" s="4" t="s">
        <v>24</v>
      </c>
      <c r="X19" s="264">
        <v>28</v>
      </c>
      <c r="Y19" s="264">
        <v>11</v>
      </c>
      <c r="Z19" s="79"/>
      <c r="AA19" s="4" t="s">
        <v>24</v>
      </c>
      <c r="AB19" s="264"/>
      <c r="AC19" s="264">
        <v>-18</v>
      </c>
      <c r="AD19" s="79"/>
      <c r="AE19" s="4" t="s">
        <v>24</v>
      </c>
      <c r="AF19" s="164"/>
      <c r="AG19" s="178">
        <v>-0.6071428571428571</v>
      </c>
      <c r="AH19" s="79"/>
      <c r="AI19" s="4" t="s">
        <v>24</v>
      </c>
      <c r="AJ19" s="178">
        <v>5.451713395638629E-3</v>
      </c>
      <c r="AK19" s="178">
        <v>8.4459459459459464E-3</v>
      </c>
      <c r="AM19" s="186">
        <v>5.451713395638629E-3</v>
      </c>
      <c r="AN19" s="186">
        <v>8.2028337061894104E-3</v>
      </c>
      <c r="AO19" s="181">
        <f t="shared" si="3"/>
        <v>2.7511203105507814E-3</v>
      </c>
    </row>
    <row r="20" spans="2:41" x14ac:dyDescent="0.2">
      <c r="B20" s="167" t="s">
        <v>26</v>
      </c>
      <c r="C20" s="175">
        <v>7374</v>
      </c>
      <c r="D20" s="175">
        <v>9092.6749999999993</v>
      </c>
      <c r="F20" s="167" t="s">
        <v>26</v>
      </c>
      <c r="G20" s="175"/>
      <c r="H20" s="175">
        <v>1718.6749999999993</v>
      </c>
      <c r="K20" s="167" t="s">
        <v>26</v>
      </c>
      <c r="L20" s="168"/>
      <c r="M20" s="168">
        <v>0.23307228098725241</v>
      </c>
      <c r="O20" s="167" t="s">
        <v>26</v>
      </c>
      <c r="P20" s="168">
        <v>1.9959669233580099E-2</v>
      </c>
      <c r="Q20" s="168">
        <v>2.9211651664101706E-2</v>
      </c>
      <c r="S20" s="176">
        <f t="shared" si="0"/>
        <v>1.9959669233580099E-2</v>
      </c>
      <c r="T20" s="176">
        <f t="shared" si="1"/>
        <v>2.9211651664101706E-2</v>
      </c>
      <c r="U20" s="177">
        <f t="shared" si="2"/>
        <v>9.2519824305216068E-3</v>
      </c>
      <c r="V20" s="168"/>
      <c r="W20" s="4" t="s">
        <v>26</v>
      </c>
      <c r="X20" s="264">
        <v>108</v>
      </c>
      <c r="Y20" s="264">
        <v>32</v>
      </c>
      <c r="Z20" s="79"/>
      <c r="AA20" s="4" t="s">
        <v>26</v>
      </c>
      <c r="AB20" s="264"/>
      <c r="AC20" s="264">
        <v>-77</v>
      </c>
      <c r="AD20" s="79"/>
      <c r="AE20" s="4" t="s">
        <v>26</v>
      </c>
      <c r="AF20" s="164"/>
      <c r="AG20" s="178">
        <v>-0.70370370370370372</v>
      </c>
      <c r="AH20" s="79"/>
      <c r="AI20" s="4" t="s">
        <v>26</v>
      </c>
      <c r="AJ20" s="178">
        <v>2.1028037383177569E-2</v>
      </c>
      <c r="AK20" s="178">
        <v>2.6182432432432432E-2</v>
      </c>
      <c r="AM20" s="186">
        <v>2.1028037383177569E-2</v>
      </c>
      <c r="AN20" s="186">
        <v>2.3862788963460103E-2</v>
      </c>
      <c r="AO20" s="181">
        <f t="shared" si="3"/>
        <v>2.8347515802825338E-3</v>
      </c>
    </row>
    <row r="21" spans="2:41" x14ac:dyDescent="0.2">
      <c r="B21" s="167" t="s">
        <v>28</v>
      </c>
      <c r="C21" s="175">
        <v>1939</v>
      </c>
      <c r="D21" s="175">
        <v>3126.3629999999998</v>
      </c>
      <c r="F21" s="167" t="s">
        <v>28</v>
      </c>
      <c r="G21" s="175"/>
      <c r="H21" s="175">
        <v>1187.3629999999998</v>
      </c>
      <c r="K21" s="167" t="s">
        <v>28</v>
      </c>
      <c r="L21" s="168"/>
      <c r="M21" s="168">
        <v>0.61235843218153674</v>
      </c>
      <c r="O21" s="167" t="s">
        <v>28</v>
      </c>
      <c r="P21" s="168">
        <v>5.2484131602809616E-3</v>
      </c>
      <c r="Q21" s="168">
        <v>1.0043933928303389E-2</v>
      </c>
      <c r="S21" s="176">
        <f t="shared" si="0"/>
        <v>5.2484131602809616E-3</v>
      </c>
      <c r="T21" s="176">
        <f t="shared" si="1"/>
        <v>1.0043933928303389E-2</v>
      </c>
      <c r="U21" s="177">
        <f t="shared" si="2"/>
        <v>4.7955207680224271E-3</v>
      </c>
      <c r="V21" s="168"/>
      <c r="W21" s="4" t="s">
        <v>28</v>
      </c>
      <c r="X21" s="264">
        <v>32</v>
      </c>
      <c r="Y21" s="264">
        <v>12</v>
      </c>
      <c r="Z21" s="79"/>
      <c r="AA21" s="4" t="s">
        <v>28</v>
      </c>
      <c r="AB21" s="264"/>
      <c r="AC21" s="264">
        <v>-21</v>
      </c>
      <c r="AD21" s="79"/>
      <c r="AE21" s="4" t="s">
        <v>28</v>
      </c>
      <c r="AF21" s="164"/>
      <c r="AG21" s="178">
        <v>-0.625</v>
      </c>
      <c r="AH21" s="79"/>
      <c r="AI21" s="4" t="s">
        <v>28</v>
      </c>
      <c r="AJ21" s="178">
        <v>6.2305295950155761E-3</v>
      </c>
      <c r="AK21" s="178">
        <v>9.2905405405405411E-3</v>
      </c>
      <c r="AM21" s="186">
        <v>6.2305295950155761E-3</v>
      </c>
      <c r="AN21" s="186">
        <v>8.948545861297539E-3</v>
      </c>
      <c r="AO21" s="181">
        <f t="shared" si="3"/>
        <v>2.7180162662819628E-3</v>
      </c>
    </row>
    <row r="22" spans="2:41" x14ac:dyDescent="0.2">
      <c r="B22" s="167" t="s">
        <v>32</v>
      </c>
      <c r="C22" s="175">
        <v>1234</v>
      </c>
      <c r="D22" s="175">
        <v>332.89400000000001</v>
      </c>
      <c r="F22" s="167" t="s">
        <v>32</v>
      </c>
      <c r="G22" s="175"/>
      <c r="H22" s="175">
        <v>-901.10599999999999</v>
      </c>
      <c r="K22" s="167" t="s">
        <v>32</v>
      </c>
      <c r="L22" s="168"/>
      <c r="M22" s="168">
        <v>-0.73023176661264178</v>
      </c>
      <c r="O22" s="167" t="s">
        <v>32</v>
      </c>
      <c r="P22" s="168">
        <v>3.3401453531648824E-3</v>
      </c>
      <c r="Q22" s="168">
        <v>1.0694744471862762E-3</v>
      </c>
      <c r="S22" s="176">
        <f t="shared" si="0"/>
        <v>3.3401453531648824E-3</v>
      </c>
      <c r="T22" s="176">
        <f t="shared" si="1"/>
        <v>1.0694744471862762E-3</v>
      </c>
      <c r="U22" s="177">
        <f t="shared" si="2"/>
        <v>-2.2706709059786062E-3</v>
      </c>
      <c r="V22" s="168"/>
      <c r="W22" s="4" t="s">
        <v>32</v>
      </c>
      <c r="X22" s="264">
        <v>20</v>
      </c>
      <c r="Y22" s="264">
        <v>1</v>
      </c>
      <c r="Z22" s="79"/>
      <c r="AA22" s="4" t="s">
        <v>32</v>
      </c>
      <c r="AB22" s="264"/>
      <c r="AC22" s="264">
        <v>-19</v>
      </c>
      <c r="AD22" s="79"/>
      <c r="AE22" s="4" t="s">
        <v>32</v>
      </c>
      <c r="AF22" s="164"/>
      <c r="AG22" s="178">
        <v>-0.95</v>
      </c>
      <c r="AH22" s="79"/>
      <c r="AI22" s="4" t="s">
        <v>32</v>
      </c>
      <c r="AJ22" s="178">
        <v>3.8940809968847352E-3</v>
      </c>
      <c r="AK22" s="178">
        <v>8.4459459459459464E-4</v>
      </c>
      <c r="AM22" s="186">
        <v>3.8940809968847352E-3</v>
      </c>
      <c r="AN22" s="186">
        <v>7.4571215510812821E-4</v>
      </c>
      <c r="AO22" s="181">
        <f t="shared" si="3"/>
        <v>-3.1483688417766071E-3</v>
      </c>
    </row>
    <row r="23" spans="2:41" x14ac:dyDescent="0.2">
      <c r="B23" s="167" t="s">
        <v>34</v>
      </c>
      <c r="C23" s="175">
        <v>12339</v>
      </c>
      <c r="D23" s="175">
        <v>5279.6019999999999</v>
      </c>
      <c r="F23" s="167" t="s">
        <v>34</v>
      </c>
      <c r="G23" s="175"/>
      <c r="H23" s="175">
        <v>-7059.3980000000001</v>
      </c>
      <c r="K23" s="167" t="s">
        <v>34</v>
      </c>
      <c r="L23" s="168"/>
      <c r="M23" s="168">
        <v>-0.57212075532863282</v>
      </c>
      <c r="O23" s="167" t="s">
        <v>34</v>
      </c>
      <c r="P23" s="168">
        <v>3.3398746768801849E-2</v>
      </c>
      <c r="Q23" s="168">
        <v>1.6961553618610004E-2</v>
      </c>
      <c r="S23" s="176">
        <f t="shared" si="0"/>
        <v>3.3398746768801849E-2</v>
      </c>
      <c r="T23" s="176">
        <f t="shared" si="1"/>
        <v>1.6961553618610004E-2</v>
      </c>
      <c r="U23" s="177">
        <f t="shared" si="2"/>
        <v>-1.6437193150191844E-2</v>
      </c>
      <c r="V23" s="168"/>
      <c r="W23" s="4" t="s">
        <v>34</v>
      </c>
      <c r="X23" s="264">
        <v>196</v>
      </c>
      <c r="Y23" s="264">
        <v>33</v>
      </c>
      <c r="Z23" s="79"/>
      <c r="AA23" s="4" t="s">
        <v>34</v>
      </c>
      <c r="AB23" s="264"/>
      <c r="AC23" s="264">
        <v>-168</v>
      </c>
      <c r="AD23" s="79"/>
      <c r="AE23" s="4" t="s">
        <v>34</v>
      </c>
      <c r="AF23" s="164"/>
      <c r="AG23" s="178">
        <v>-0.83163265306122447</v>
      </c>
      <c r="AH23" s="79"/>
      <c r="AI23" s="4" t="s">
        <v>34</v>
      </c>
      <c r="AJ23" s="178">
        <v>3.8161993769470402E-2</v>
      </c>
      <c r="AK23" s="178">
        <v>2.364864864864865E-2</v>
      </c>
      <c r="AM23" s="186">
        <v>3.8161993769470402E-2</v>
      </c>
      <c r="AN23" s="186">
        <v>2.4608501118568233E-2</v>
      </c>
      <c r="AO23" s="181">
        <f t="shared" si="3"/>
        <v>-1.3553492650902169E-2</v>
      </c>
    </row>
    <row r="24" spans="2:41" x14ac:dyDescent="0.2">
      <c r="B24" s="167" t="s">
        <v>36</v>
      </c>
      <c r="C24" s="175">
        <v>1937</v>
      </c>
      <c r="D24" s="175">
        <v>1071.4169999999999</v>
      </c>
      <c r="F24" s="167" t="s">
        <v>36</v>
      </c>
      <c r="G24" s="175"/>
      <c r="H24" s="175">
        <v>-865.58300000000008</v>
      </c>
      <c r="K24" s="167" t="s">
        <v>36</v>
      </c>
      <c r="L24" s="168"/>
      <c r="M24" s="168">
        <v>-0.44686783686112552</v>
      </c>
      <c r="O24" s="167" t="s">
        <v>36</v>
      </c>
      <c r="P24" s="168">
        <v>5.2429996345870157E-3</v>
      </c>
      <c r="Q24" s="168">
        <v>3.4420959938628467E-3</v>
      </c>
      <c r="S24" s="176">
        <f t="shared" si="0"/>
        <v>5.2429996345870157E-3</v>
      </c>
      <c r="T24" s="176">
        <f t="shared" si="1"/>
        <v>3.4420959938628467E-3</v>
      </c>
      <c r="U24" s="177">
        <f t="shared" si="2"/>
        <v>-1.800903640724169E-3</v>
      </c>
      <c r="V24" s="168"/>
      <c r="W24" s="4" t="s">
        <v>36</v>
      </c>
      <c r="X24" s="264">
        <v>33</v>
      </c>
      <c r="Y24" s="264">
        <v>6</v>
      </c>
      <c r="Z24" s="79"/>
      <c r="AA24" s="4" t="s">
        <v>36</v>
      </c>
      <c r="AB24" s="264"/>
      <c r="AC24" s="264">
        <v>-27</v>
      </c>
      <c r="AD24" s="79"/>
      <c r="AE24" s="4" t="s">
        <v>36</v>
      </c>
      <c r="AF24" s="164"/>
      <c r="AG24" s="178">
        <v>-0.81818181818181823</v>
      </c>
      <c r="AH24" s="79"/>
      <c r="AI24" s="4" t="s">
        <v>36</v>
      </c>
      <c r="AJ24" s="178">
        <v>6.4252336448598129E-3</v>
      </c>
      <c r="AK24" s="178">
        <v>5.0675675675675678E-3</v>
      </c>
      <c r="AM24" s="186">
        <v>6.4252336448598129E-3</v>
      </c>
      <c r="AN24" s="186">
        <v>4.4742729306487695E-3</v>
      </c>
      <c r="AO24" s="181">
        <f t="shared" si="3"/>
        <v>-1.9509607142110435E-3</v>
      </c>
    </row>
    <row r="25" spans="2:41" x14ac:dyDescent="0.2">
      <c r="B25" s="167" t="s">
        <v>38</v>
      </c>
      <c r="C25" s="175">
        <v>22409</v>
      </c>
      <c r="D25" s="175">
        <v>22735.81</v>
      </c>
      <c r="F25" s="167" t="s">
        <v>38</v>
      </c>
      <c r="G25" s="175"/>
      <c r="H25" s="175">
        <v>326.81000000000131</v>
      </c>
      <c r="K25" s="167" t="s">
        <v>38</v>
      </c>
      <c r="L25" s="168"/>
      <c r="M25" s="168">
        <v>1.4583872551207163E-2</v>
      </c>
      <c r="O25" s="167" t="s">
        <v>38</v>
      </c>
      <c r="P25" s="168">
        <v>6.0655848637821599E-2</v>
      </c>
      <c r="Q25" s="168">
        <v>7.3042373341310488E-2</v>
      </c>
      <c r="S25" s="176">
        <f t="shared" si="0"/>
        <v>6.0655848637821599E-2</v>
      </c>
      <c r="T25" s="176">
        <f t="shared" si="1"/>
        <v>7.3042373341310488E-2</v>
      </c>
      <c r="U25" s="177">
        <f t="shared" si="2"/>
        <v>1.2386524703488888E-2</v>
      </c>
      <c r="V25" s="168"/>
      <c r="W25" s="4" t="s">
        <v>38</v>
      </c>
      <c r="X25" s="264">
        <v>260</v>
      </c>
      <c r="Y25" s="264">
        <v>75</v>
      </c>
      <c r="Z25" s="79"/>
      <c r="AA25" s="4" t="s">
        <v>38</v>
      </c>
      <c r="AB25" s="264"/>
      <c r="AC25" s="264">
        <v>-195</v>
      </c>
      <c r="AD25" s="79"/>
      <c r="AE25" s="4" t="s">
        <v>38</v>
      </c>
      <c r="AF25" s="164"/>
      <c r="AG25" s="178">
        <v>-0.71153846153846156</v>
      </c>
      <c r="AH25" s="79"/>
      <c r="AI25" s="4" t="s">
        <v>38</v>
      </c>
      <c r="AJ25" s="178">
        <v>5.0623052959501556E-2</v>
      </c>
      <c r="AK25" s="178">
        <v>5.489864864864865E-2</v>
      </c>
      <c r="AM25" s="186">
        <v>5.0623052959501556E-2</v>
      </c>
      <c r="AN25" s="186">
        <v>5.5928411633109618E-2</v>
      </c>
      <c r="AO25" s="181">
        <f t="shared" si="3"/>
        <v>5.3053586736080613E-3</v>
      </c>
    </row>
    <row r="26" spans="2:41" x14ac:dyDescent="0.2">
      <c r="B26" s="167" t="s">
        <v>40</v>
      </c>
      <c r="C26" s="175">
        <v>16856</v>
      </c>
      <c r="D26" s="175">
        <v>13006.168</v>
      </c>
      <c r="F26" s="167" t="s">
        <v>40</v>
      </c>
      <c r="G26" s="175"/>
      <c r="H26" s="175">
        <v>-3849.8320000000003</v>
      </c>
      <c r="K26" s="167" t="s">
        <v>40</v>
      </c>
      <c r="L26" s="168"/>
      <c r="M26" s="168">
        <v>-0.22839534883720933</v>
      </c>
      <c r="O26" s="167" t="s">
        <v>40</v>
      </c>
      <c r="P26" s="168">
        <v>4.5625194548579627E-2</v>
      </c>
      <c r="Q26" s="168">
        <v>4.1784364788226391E-2</v>
      </c>
      <c r="S26" s="176">
        <f t="shared" si="0"/>
        <v>4.5625194548579627E-2</v>
      </c>
      <c r="T26" s="176">
        <f t="shared" si="1"/>
        <v>4.1784364788226391E-2</v>
      </c>
      <c r="U26" s="177">
        <f t="shared" si="2"/>
        <v>-3.8408297603532357E-3</v>
      </c>
      <c r="V26" s="168"/>
      <c r="W26" s="4" t="s">
        <v>40</v>
      </c>
      <c r="X26" s="264">
        <v>222</v>
      </c>
      <c r="Y26" s="264">
        <v>53</v>
      </c>
      <c r="Z26" s="79"/>
      <c r="AA26" s="4" t="s">
        <v>40</v>
      </c>
      <c r="AB26" s="264"/>
      <c r="AC26" s="264">
        <v>-177</v>
      </c>
      <c r="AD26" s="79"/>
      <c r="AE26" s="4" t="s">
        <v>40</v>
      </c>
      <c r="AF26" s="164"/>
      <c r="AG26" s="178">
        <v>-0.76126126126126126</v>
      </c>
      <c r="AH26" s="79"/>
      <c r="AI26" s="4" t="s">
        <v>40</v>
      </c>
      <c r="AJ26" s="178">
        <v>4.3224299065420559E-2</v>
      </c>
      <c r="AK26" s="178">
        <v>3.8006756756756757E-2</v>
      </c>
      <c r="AM26" s="186">
        <v>4.3224299065420559E-2</v>
      </c>
      <c r="AN26" s="186">
        <v>3.95227442207308E-2</v>
      </c>
      <c r="AO26" s="181">
        <f t="shared" si="3"/>
        <v>-3.7015548446897584E-3</v>
      </c>
    </row>
    <row r="27" spans="2:41" x14ac:dyDescent="0.2">
      <c r="B27" s="167" t="s">
        <v>42</v>
      </c>
      <c r="C27" s="175">
        <v>8425</v>
      </c>
      <c r="D27" s="175">
        <v>7825.7619999999997</v>
      </c>
      <c r="F27" s="167" t="s">
        <v>42</v>
      </c>
      <c r="G27" s="175"/>
      <c r="H27" s="175">
        <v>-599.23800000000028</v>
      </c>
      <c r="K27" s="167" t="s">
        <v>42</v>
      </c>
      <c r="L27" s="168"/>
      <c r="M27" s="168">
        <v>-7.1126172106824953E-2</v>
      </c>
      <c r="O27" s="167" t="s">
        <v>42</v>
      </c>
      <c r="P27" s="168">
        <v>2.2804476985748893E-2</v>
      </c>
      <c r="Q27" s="168">
        <v>2.5141493955317212E-2</v>
      </c>
      <c r="S27" s="176">
        <f t="shared" si="0"/>
        <v>2.2804476985748893E-2</v>
      </c>
      <c r="T27" s="176">
        <f t="shared" si="1"/>
        <v>2.5141493955317212E-2</v>
      </c>
      <c r="U27" s="177">
        <f t="shared" si="2"/>
        <v>2.3370169695683188E-3</v>
      </c>
      <c r="V27" s="168"/>
      <c r="W27" s="4" t="s">
        <v>42</v>
      </c>
      <c r="X27" s="264">
        <v>109</v>
      </c>
      <c r="Y27" s="264">
        <v>33</v>
      </c>
      <c r="Z27" s="79"/>
      <c r="AA27" s="4" t="s">
        <v>42</v>
      </c>
      <c r="AB27" s="264"/>
      <c r="AC27" s="264">
        <v>-81</v>
      </c>
      <c r="AD27" s="79"/>
      <c r="AE27" s="4" t="s">
        <v>42</v>
      </c>
      <c r="AF27" s="164"/>
      <c r="AG27" s="178">
        <v>-0.69724770642201839</v>
      </c>
      <c r="AH27" s="79"/>
      <c r="AI27" s="4" t="s">
        <v>42</v>
      </c>
      <c r="AJ27" s="178">
        <v>2.1222741433021806E-2</v>
      </c>
      <c r="AK27" s="178">
        <v>2.364864864864865E-2</v>
      </c>
      <c r="AM27" s="186">
        <v>2.1222741433021806E-2</v>
      </c>
      <c r="AN27" s="186">
        <v>2.4608501118568233E-2</v>
      </c>
      <c r="AO27" s="181">
        <f t="shared" si="3"/>
        <v>3.3857596855464273E-3</v>
      </c>
    </row>
    <row r="28" spans="2:41" x14ac:dyDescent="0.2">
      <c r="B28" s="167" t="s">
        <v>44</v>
      </c>
      <c r="C28" s="175">
        <v>3415</v>
      </c>
      <c r="D28" s="175">
        <v>3371.4679999999998</v>
      </c>
      <c r="F28" s="167" t="s">
        <v>44</v>
      </c>
      <c r="G28" s="175"/>
      <c r="H28" s="175">
        <v>-43.532000000000153</v>
      </c>
      <c r="K28" s="167" t="s">
        <v>44</v>
      </c>
      <c r="L28" s="168"/>
      <c r="M28" s="168">
        <v>-1.2747291361639868E-2</v>
      </c>
      <c r="O28" s="167" t="s">
        <v>44</v>
      </c>
      <c r="P28" s="168">
        <v>9.2435951224133506E-3</v>
      </c>
      <c r="Q28" s="168">
        <v>1.0831372375309319E-2</v>
      </c>
      <c r="S28" s="176">
        <f t="shared" si="0"/>
        <v>9.2435951224133506E-3</v>
      </c>
      <c r="T28" s="176">
        <f t="shared" si="1"/>
        <v>1.0831372375309319E-2</v>
      </c>
      <c r="U28" s="177">
        <f t="shared" si="2"/>
        <v>1.5877772528959683E-3</v>
      </c>
      <c r="V28" s="168"/>
      <c r="W28" s="4" t="s">
        <v>44</v>
      </c>
      <c r="X28" s="264">
        <v>53</v>
      </c>
      <c r="Y28" s="264">
        <v>13</v>
      </c>
      <c r="Z28" s="79"/>
      <c r="AA28" s="4" t="s">
        <v>44</v>
      </c>
      <c r="AB28" s="264"/>
      <c r="AC28" s="264">
        <v>-41</v>
      </c>
      <c r="AD28" s="79"/>
      <c r="AE28" s="4" t="s">
        <v>44</v>
      </c>
      <c r="AF28" s="164"/>
      <c r="AG28" s="178">
        <v>-0.75471698113207553</v>
      </c>
      <c r="AH28" s="79"/>
      <c r="AI28" s="4" t="s">
        <v>44</v>
      </c>
      <c r="AJ28" s="178">
        <v>1.0319314641744548E-2</v>
      </c>
      <c r="AK28" s="178">
        <v>1.0135135135135136E-2</v>
      </c>
      <c r="AM28" s="186">
        <v>1.0319314641744548E-2</v>
      </c>
      <c r="AN28" s="186">
        <v>9.6942580164056675E-3</v>
      </c>
      <c r="AO28" s="181">
        <f t="shared" si="3"/>
        <v>-6.2505662533888021E-4</v>
      </c>
    </row>
    <row r="29" spans="2:41" x14ac:dyDescent="0.2">
      <c r="B29" s="167" t="s">
        <v>46</v>
      </c>
      <c r="C29" s="175">
        <v>739</v>
      </c>
      <c r="D29" s="175">
        <v>346.07600000000002</v>
      </c>
      <c r="F29" s="167" t="s">
        <v>46</v>
      </c>
      <c r="G29" s="175"/>
      <c r="H29" s="175">
        <v>-392.92399999999998</v>
      </c>
      <c r="K29" s="167" t="s">
        <v>46</v>
      </c>
      <c r="L29" s="168"/>
      <c r="M29" s="168">
        <v>-0.53169688768606227</v>
      </c>
      <c r="O29" s="167" t="s">
        <v>46</v>
      </c>
      <c r="P29" s="168">
        <v>2.000297743913167E-3</v>
      </c>
      <c r="Q29" s="168">
        <v>1.1118236999899001E-3</v>
      </c>
      <c r="S29" s="176">
        <f t="shared" si="0"/>
        <v>2.000297743913167E-3</v>
      </c>
      <c r="T29" s="176">
        <f t="shared" si="1"/>
        <v>1.1118236999899001E-3</v>
      </c>
      <c r="U29" s="177">
        <f t="shared" si="2"/>
        <v>-8.8847404392326692E-4</v>
      </c>
      <c r="V29" s="168"/>
      <c r="W29" s="4" t="s">
        <v>46</v>
      </c>
      <c r="X29" s="264">
        <v>16</v>
      </c>
      <c r="Y29" s="264">
        <v>2</v>
      </c>
      <c r="Z29" s="79"/>
      <c r="AA29" s="4" t="s">
        <v>46</v>
      </c>
      <c r="AB29" s="264"/>
      <c r="AC29" s="264">
        <v>-14</v>
      </c>
      <c r="AD29" s="79"/>
      <c r="AE29" s="4" t="s">
        <v>46</v>
      </c>
      <c r="AF29" s="164"/>
      <c r="AG29" s="178">
        <v>-0.875</v>
      </c>
      <c r="AH29" s="79"/>
      <c r="AI29" s="4" t="s">
        <v>46</v>
      </c>
      <c r="AJ29" s="178">
        <v>3.1152647975077881E-3</v>
      </c>
      <c r="AK29" s="178">
        <v>1.6891891891891893E-3</v>
      </c>
      <c r="AM29" s="186">
        <v>3.1152647975077881E-3</v>
      </c>
      <c r="AN29" s="186">
        <v>1.4914243102162564E-3</v>
      </c>
      <c r="AO29" s="181">
        <f t="shared" si="3"/>
        <v>-1.6238404872915317E-3</v>
      </c>
    </row>
    <row r="30" spans="2:41" x14ac:dyDescent="0.2">
      <c r="B30" s="167" t="s">
        <v>81</v>
      </c>
      <c r="C30" s="175">
        <v>1658</v>
      </c>
      <c r="D30" s="175">
        <v>1884.423</v>
      </c>
      <c r="F30" s="167" t="s">
        <v>81</v>
      </c>
      <c r="G30" s="175"/>
      <c r="H30" s="175">
        <v>226.423</v>
      </c>
      <c r="K30" s="167" t="s">
        <v>81</v>
      </c>
      <c r="L30" s="168"/>
      <c r="M30" s="168">
        <v>0.13656393244873341</v>
      </c>
      <c r="O30" s="167" t="s">
        <v>81</v>
      </c>
      <c r="P30" s="168">
        <v>4.4878128002815033E-3</v>
      </c>
      <c r="Q30" s="168">
        <v>6.0540059183707253E-3</v>
      </c>
      <c r="S30" s="176">
        <f t="shared" si="0"/>
        <v>4.4878128002815033E-3</v>
      </c>
      <c r="T30" s="176">
        <f t="shared" si="1"/>
        <v>6.0540059183707253E-3</v>
      </c>
      <c r="U30" s="177">
        <f t="shared" si="2"/>
        <v>1.566193118089222E-3</v>
      </c>
      <c r="V30" s="168"/>
      <c r="W30" s="4" t="s">
        <v>81</v>
      </c>
      <c r="X30" s="264">
        <v>24</v>
      </c>
      <c r="Y30" s="264">
        <v>8</v>
      </c>
      <c r="Z30" s="79"/>
      <c r="AA30" s="4" t="s">
        <v>81</v>
      </c>
      <c r="AB30" s="264"/>
      <c r="AC30" s="264">
        <v>-16</v>
      </c>
      <c r="AD30" s="79"/>
      <c r="AE30" s="4" t="s">
        <v>81</v>
      </c>
      <c r="AF30" s="164"/>
      <c r="AG30" s="178">
        <v>-0.66666666666666663</v>
      </c>
      <c r="AH30" s="79"/>
      <c r="AI30" s="4" t="s">
        <v>81</v>
      </c>
      <c r="AJ30" s="178">
        <v>4.6728971962616819E-3</v>
      </c>
      <c r="AK30" s="178">
        <v>6.7567567567567571E-3</v>
      </c>
      <c r="AM30" s="186">
        <v>4.6728971962616819E-3</v>
      </c>
      <c r="AN30" s="186">
        <v>5.9656972408650257E-3</v>
      </c>
      <c r="AO30" s="181">
        <f t="shared" si="3"/>
        <v>1.2928000446033438E-3</v>
      </c>
    </row>
    <row r="31" spans="2:41" x14ac:dyDescent="0.2">
      <c r="B31" s="167" t="s">
        <v>48</v>
      </c>
      <c r="C31" s="175">
        <v>4383</v>
      </c>
      <c r="D31" s="175">
        <v>5243.0330000000004</v>
      </c>
      <c r="F31" s="167" t="s">
        <v>48</v>
      </c>
      <c r="G31" s="175"/>
      <c r="H31" s="175">
        <v>860.03300000000036</v>
      </c>
      <c r="K31" s="167" t="s">
        <v>48</v>
      </c>
      <c r="L31" s="168"/>
      <c r="M31" s="168">
        <v>0.19622016883413196</v>
      </c>
      <c r="O31" s="167" t="s">
        <v>48</v>
      </c>
      <c r="P31" s="168">
        <v>1.1863741558283371E-2</v>
      </c>
      <c r="Q31" s="168">
        <v>1.6844069941946697E-2</v>
      </c>
      <c r="S31" s="176">
        <f t="shared" si="0"/>
        <v>1.1863741558283371E-2</v>
      </c>
      <c r="T31" s="176">
        <f t="shared" si="1"/>
        <v>1.6844069941946697E-2</v>
      </c>
      <c r="U31" s="177">
        <f t="shared" si="2"/>
        <v>4.9803283836633259E-3</v>
      </c>
      <c r="V31" s="168"/>
      <c r="W31" s="4" t="s">
        <v>48</v>
      </c>
      <c r="X31" s="264">
        <v>53</v>
      </c>
      <c r="Y31" s="264">
        <v>17</v>
      </c>
      <c r="Z31" s="79"/>
      <c r="AA31" s="4" t="s">
        <v>48</v>
      </c>
      <c r="AB31" s="264"/>
      <c r="AC31" s="264">
        <v>-39</v>
      </c>
      <c r="AD31" s="79"/>
      <c r="AE31" s="4" t="s">
        <v>48</v>
      </c>
      <c r="AF31" s="164"/>
      <c r="AG31" s="178">
        <v>-0.67924528301886788</v>
      </c>
      <c r="AH31" s="79"/>
      <c r="AI31" s="4" t="s">
        <v>48</v>
      </c>
      <c r="AJ31" s="178">
        <v>1.0319314641744548E-2</v>
      </c>
      <c r="AK31" s="178">
        <v>1.1824324324324325E-2</v>
      </c>
      <c r="AM31" s="186">
        <v>1.0319314641744548E-2</v>
      </c>
      <c r="AN31" s="186">
        <v>1.267710663683818E-2</v>
      </c>
      <c r="AO31" s="181">
        <f t="shared" si="3"/>
        <v>2.3577919950936322E-3</v>
      </c>
    </row>
    <row r="32" spans="2:41" x14ac:dyDescent="0.2">
      <c r="B32" s="167" t="s">
        <v>50</v>
      </c>
      <c r="C32" s="175">
        <v>5837</v>
      </c>
      <c r="D32" s="175">
        <v>5056.2479999999996</v>
      </c>
      <c r="F32" s="167" t="s">
        <v>50</v>
      </c>
      <c r="G32" s="175"/>
      <c r="H32" s="175">
        <v>-780.75200000000041</v>
      </c>
      <c r="K32" s="167" t="s">
        <v>50</v>
      </c>
      <c r="L32" s="168"/>
      <c r="M32" s="168">
        <v>-0.13375912283707392</v>
      </c>
      <c r="O32" s="167" t="s">
        <v>50</v>
      </c>
      <c r="P32" s="168">
        <v>1.5799374737782351E-2</v>
      </c>
      <c r="Q32" s="168">
        <v>1.6243993687590389E-2</v>
      </c>
      <c r="S32" s="176">
        <f t="shared" si="0"/>
        <v>1.5799374737782351E-2</v>
      </c>
      <c r="T32" s="176">
        <f t="shared" si="1"/>
        <v>1.6243993687590389E-2</v>
      </c>
      <c r="U32" s="177">
        <f t="shared" si="2"/>
        <v>4.4461894980803857E-4</v>
      </c>
      <c r="V32" s="168"/>
      <c r="W32" s="4" t="s">
        <v>50</v>
      </c>
      <c r="X32" s="264">
        <v>73</v>
      </c>
      <c r="Y32" s="264">
        <v>22</v>
      </c>
      <c r="Z32" s="79"/>
      <c r="AA32" s="4" t="s">
        <v>50</v>
      </c>
      <c r="AB32" s="264"/>
      <c r="AC32" s="264">
        <v>-54</v>
      </c>
      <c r="AD32" s="79"/>
      <c r="AE32" s="4" t="s">
        <v>50</v>
      </c>
      <c r="AF32" s="164"/>
      <c r="AG32" s="178">
        <v>-0.69863013698630139</v>
      </c>
      <c r="AH32" s="79"/>
      <c r="AI32" s="4" t="s">
        <v>50</v>
      </c>
      <c r="AJ32" s="178">
        <v>1.4213395638629283E-2</v>
      </c>
      <c r="AK32" s="178">
        <v>1.6047297297297296E-2</v>
      </c>
      <c r="AM32" s="186">
        <v>1.4213395638629283E-2</v>
      </c>
      <c r="AN32" s="186">
        <v>1.6405667412378821E-2</v>
      </c>
      <c r="AO32" s="181">
        <f t="shared" si="3"/>
        <v>2.1922717737495375E-3</v>
      </c>
    </row>
    <row r="33" spans="2:41" x14ac:dyDescent="0.2">
      <c r="B33" s="167" t="s">
        <v>52</v>
      </c>
      <c r="C33" s="175">
        <v>8908</v>
      </c>
      <c r="D33" s="175">
        <v>9266.348</v>
      </c>
      <c r="F33" s="167" t="s">
        <v>52</v>
      </c>
      <c r="G33" s="175"/>
      <c r="H33" s="175">
        <v>358.34799999999996</v>
      </c>
      <c r="K33" s="167" t="s">
        <v>52</v>
      </c>
      <c r="L33" s="168"/>
      <c r="M33" s="168">
        <v>4.0227660529860793E-2</v>
      </c>
      <c r="O33" s="167" t="s">
        <v>52</v>
      </c>
      <c r="P33" s="168">
        <v>2.411184344083693E-2</v>
      </c>
      <c r="Q33" s="168">
        <v>2.9769603551688097E-2</v>
      </c>
      <c r="S33" s="176">
        <f t="shared" si="0"/>
        <v>2.411184344083693E-2</v>
      </c>
      <c r="T33" s="176">
        <f t="shared" si="1"/>
        <v>2.9769603551688097E-2</v>
      </c>
      <c r="U33" s="177">
        <f t="shared" si="2"/>
        <v>5.6577601108511663E-3</v>
      </c>
      <c r="V33" s="168"/>
      <c r="W33" s="4" t="s">
        <v>52</v>
      </c>
      <c r="X33" s="264">
        <v>93</v>
      </c>
      <c r="Y33" s="264">
        <v>40</v>
      </c>
      <c r="Z33" s="79"/>
      <c r="AA33" s="4" t="s">
        <v>52</v>
      </c>
      <c r="AB33" s="264"/>
      <c r="AC33" s="264">
        <v>-57</v>
      </c>
      <c r="AD33" s="79"/>
      <c r="AE33" s="4" t="s">
        <v>52</v>
      </c>
      <c r="AF33" s="164"/>
      <c r="AG33" s="178">
        <v>-0.56989247311827962</v>
      </c>
      <c r="AH33" s="79"/>
      <c r="AI33" s="4" t="s">
        <v>52</v>
      </c>
      <c r="AJ33" s="178">
        <v>1.8107476635514017E-2</v>
      </c>
      <c r="AK33" s="178">
        <v>3.0405405405405407E-2</v>
      </c>
      <c r="AM33" s="186">
        <v>1.8107476635514017E-2</v>
      </c>
      <c r="AN33" s="186">
        <v>2.9828486204325131E-2</v>
      </c>
      <c r="AO33" s="181">
        <f t="shared" si="3"/>
        <v>1.1721009568811114E-2</v>
      </c>
    </row>
    <row r="34" spans="2:41" x14ac:dyDescent="0.2">
      <c r="B34" s="167" t="s">
        <v>54</v>
      </c>
      <c r="C34" s="175">
        <v>3036</v>
      </c>
      <c r="D34" s="175">
        <v>1122.165</v>
      </c>
      <c r="F34" s="167" t="s">
        <v>54</v>
      </c>
      <c r="G34" s="175"/>
      <c r="H34" s="175">
        <v>-1913.835</v>
      </c>
      <c r="K34" s="167" t="s">
        <v>54</v>
      </c>
      <c r="L34" s="168"/>
      <c r="M34" s="168">
        <v>-0.63038043478260875</v>
      </c>
      <c r="O34" s="167" t="s">
        <v>54</v>
      </c>
      <c r="P34" s="168">
        <v>8.217732003410522E-3</v>
      </c>
      <c r="Q34" s="168">
        <v>3.6051319429812123E-3</v>
      </c>
      <c r="S34" s="176">
        <f t="shared" si="0"/>
        <v>8.217732003410522E-3</v>
      </c>
      <c r="T34" s="176">
        <f t="shared" si="1"/>
        <v>3.6051319429812123E-3</v>
      </c>
      <c r="U34" s="177">
        <f t="shared" si="2"/>
        <v>-4.6126000604293097E-3</v>
      </c>
      <c r="V34" s="168"/>
      <c r="W34" s="4" t="s">
        <v>54</v>
      </c>
      <c r="X34" s="264">
        <v>47</v>
      </c>
      <c r="Y34" s="264">
        <v>6</v>
      </c>
      <c r="Z34" s="79"/>
      <c r="AA34" s="4" t="s">
        <v>54</v>
      </c>
      <c r="AB34" s="264"/>
      <c r="AC34" s="264">
        <v>-43</v>
      </c>
      <c r="AD34" s="79"/>
      <c r="AE34" s="4" t="s">
        <v>54</v>
      </c>
      <c r="AF34" s="164"/>
      <c r="AG34" s="178">
        <v>-0.87234042553191493</v>
      </c>
      <c r="AH34" s="79"/>
      <c r="AI34" s="4" t="s">
        <v>54</v>
      </c>
      <c r="AJ34" s="178">
        <v>9.151090342679127E-3</v>
      </c>
      <c r="AK34" s="178">
        <v>3.3783783783783786E-3</v>
      </c>
      <c r="AM34" s="186">
        <v>9.151090342679127E-3</v>
      </c>
      <c r="AN34" s="186">
        <v>4.4742729306487695E-3</v>
      </c>
      <c r="AO34" s="181">
        <f t="shared" si="3"/>
        <v>-4.6768174120303575E-3</v>
      </c>
    </row>
    <row r="35" spans="2:41" x14ac:dyDescent="0.2">
      <c r="B35" s="167" t="s">
        <v>56</v>
      </c>
      <c r="C35" s="175">
        <v>3392</v>
      </c>
      <c r="D35" s="175">
        <v>2559.0070000000001</v>
      </c>
      <c r="F35" s="167" t="s">
        <v>56</v>
      </c>
      <c r="G35" s="175"/>
      <c r="H35" s="175">
        <v>-832.99299999999994</v>
      </c>
      <c r="K35" s="167" t="s">
        <v>56</v>
      </c>
      <c r="L35" s="168"/>
      <c r="M35" s="168">
        <v>-0.24557576650943394</v>
      </c>
      <c r="O35" s="167" t="s">
        <v>56</v>
      </c>
      <c r="P35" s="168">
        <v>9.1813395769329668E-3</v>
      </c>
      <c r="Q35" s="168">
        <v>8.2212133492066877E-3</v>
      </c>
      <c r="S35" s="176">
        <f t="shared" si="0"/>
        <v>9.1813395769329668E-3</v>
      </c>
      <c r="T35" s="176">
        <f t="shared" si="1"/>
        <v>8.2212133492066877E-3</v>
      </c>
      <c r="U35" s="177">
        <f t="shared" si="2"/>
        <v>-9.6012622772627919E-4</v>
      </c>
      <c r="V35" s="168"/>
      <c r="W35" s="4" t="s">
        <v>56</v>
      </c>
      <c r="X35" s="264">
        <v>57</v>
      </c>
      <c r="Y35" s="264">
        <v>17</v>
      </c>
      <c r="Z35" s="79"/>
      <c r="AA35" s="4" t="s">
        <v>56</v>
      </c>
      <c r="AB35" s="264"/>
      <c r="AC35" s="264">
        <v>-42</v>
      </c>
      <c r="AD35" s="79"/>
      <c r="AE35" s="4" t="s">
        <v>56</v>
      </c>
      <c r="AF35" s="164"/>
      <c r="AG35" s="178">
        <v>-0.70175438596491224</v>
      </c>
      <c r="AH35" s="79"/>
      <c r="AI35" s="4" t="s">
        <v>56</v>
      </c>
      <c r="AJ35" s="178">
        <v>1.1098130841121495E-2</v>
      </c>
      <c r="AK35" s="178">
        <v>1.266891891891892E-2</v>
      </c>
      <c r="AM35" s="186">
        <v>1.1098130841121495E-2</v>
      </c>
      <c r="AN35" s="186">
        <v>1.267710663683818E-2</v>
      </c>
      <c r="AO35" s="181">
        <f t="shared" si="3"/>
        <v>1.5789757957166851E-3</v>
      </c>
    </row>
    <row r="36" spans="2:41" x14ac:dyDescent="0.2">
      <c r="B36" s="167" t="s">
        <v>58</v>
      </c>
      <c r="C36" s="175">
        <v>11375</v>
      </c>
      <c r="D36" s="175">
        <v>11480.358</v>
      </c>
      <c r="F36" s="167" t="s">
        <v>58</v>
      </c>
      <c r="G36" s="175"/>
      <c r="H36" s="175">
        <v>105.35800000000017</v>
      </c>
      <c r="K36" s="167" t="s">
        <v>58</v>
      </c>
      <c r="L36" s="168"/>
      <c r="M36" s="168">
        <v>9.2622417582417741E-3</v>
      </c>
      <c r="O36" s="167" t="s">
        <v>58</v>
      </c>
      <c r="P36" s="168">
        <v>3.0789427384319723E-2</v>
      </c>
      <c r="Q36" s="168">
        <v>3.6882459658481512E-2</v>
      </c>
      <c r="S36" s="176">
        <f t="shared" si="0"/>
        <v>3.0789427384319723E-2</v>
      </c>
      <c r="T36" s="176">
        <f t="shared" si="1"/>
        <v>3.6882459658481512E-2</v>
      </c>
      <c r="U36" s="177">
        <f t="shared" si="2"/>
        <v>6.0930322741617887E-3</v>
      </c>
      <c r="V36" s="168"/>
      <c r="W36" s="4" t="s">
        <v>58</v>
      </c>
      <c r="X36" s="264">
        <v>146</v>
      </c>
      <c r="Y36" s="264">
        <v>48</v>
      </c>
      <c r="Z36" s="79"/>
      <c r="AA36" s="4" t="s">
        <v>58</v>
      </c>
      <c r="AB36" s="264"/>
      <c r="AC36" s="264">
        <v>-104</v>
      </c>
      <c r="AD36" s="79"/>
      <c r="AE36" s="4" t="s">
        <v>58</v>
      </c>
      <c r="AF36" s="164"/>
      <c r="AG36" s="178">
        <v>-0.67123287671232879</v>
      </c>
      <c r="AH36" s="79"/>
      <c r="AI36" s="4" t="s">
        <v>58</v>
      </c>
      <c r="AJ36" s="178">
        <v>2.8426791277258567E-2</v>
      </c>
      <c r="AK36" s="178">
        <v>3.5472972972972971E-2</v>
      </c>
      <c r="AM36" s="186">
        <v>2.8426791277258567E-2</v>
      </c>
      <c r="AN36" s="186">
        <v>3.5794183445190156E-2</v>
      </c>
      <c r="AO36" s="181">
        <f t="shared" si="3"/>
        <v>7.3673921679315892E-3</v>
      </c>
    </row>
    <row r="37" spans="2:41" x14ac:dyDescent="0.2">
      <c r="B37" s="167" t="s">
        <v>60</v>
      </c>
      <c r="C37" s="175">
        <v>22699</v>
      </c>
      <c r="D37" s="175">
        <v>18261.203000000001</v>
      </c>
      <c r="F37" s="167" t="s">
        <v>60</v>
      </c>
      <c r="G37" s="175"/>
      <c r="H37" s="175">
        <v>-4437.7969999999987</v>
      </c>
      <c r="K37" s="167" t="s">
        <v>60</v>
      </c>
      <c r="L37" s="168"/>
      <c r="M37" s="168">
        <v>-0.19550627780959506</v>
      </c>
      <c r="O37" s="167" t="s">
        <v>60</v>
      </c>
      <c r="P37" s="168">
        <v>6.1440809863443815E-2</v>
      </c>
      <c r="Q37" s="168">
        <v>5.8666993046980032E-2</v>
      </c>
      <c r="S37" s="176">
        <f t="shared" si="0"/>
        <v>6.1440809863443815E-2</v>
      </c>
      <c r="T37" s="176">
        <f t="shared" si="1"/>
        <v>5.8666993046980032E-2</v>
      </c>
      <c r="U37" s="177">
        <f t="shared" si="2"/>
        <v>-2.7738168164637839E-3</v>
      </c>
      <c r="V37" s="168"/>
      <c r="W37" s="4" t="s">
        <v>60</v>
      </c>
      <c r="X37" s="264">
        <v>369</v>
      </c>
      <c r="Y37" s="264">
        <v>77</v>
      </c>
      <c r="Z37" s="79"/>
      <c r="AA37" s="4" t="s">
        <v>60</v>
      </c>
      <c r="AB37" s="264"/>
      <c r="AC37" s="264">
        <v>-299</v>
      </c>
      <c r="AD37" s="79"/>
      <c r="AE37" s="4" t="s">
        <v>60</v>
      </c>
      <c r="AF37" s="164"/>
      <c r="AG37" s="178">
        <v>-0.79132791327913277</v>
      </c>
      <c r="AH37" s="79"/>
      <c r="AI37" s="4" t="s">
        <v>60</v>
      </c>
      <c r="AJ37" s="178">
        <v>7.1845794392523366E-2</v>
      </c>
      <c r="AK37" s="178">
        <v>5.9121621621621621E-2</v>
      </c>
      <c r="AM37" s="186">
        <v>7.1845794392523366E-2</v>
      </c>
      <c r="AN37" s="186">
        <v>5.7419835943325878E-2</v>
      </c>
      <c r="AO37" s="181">
        <f t="shared" si="3"/>
        <v>-1.4425958449197487E-2</v>
      </c>
    </row>
    <row r="38" spans="2:41" x14ac:dyDescent="0.2">
      <c r="B38" s="167" t="s">
        <v>68</v>
      </c>
      <c r="C38" s="175">
        <v>11040</v>
      </c>
      <c r="D38" s="175">
        <v>10963.453</v>
      </c>
      <c r="F38" s="167" t="s">
        <v>68</v>
      </c>
      <c r="G38" s="175"/>
      <c r="H38" s="175">
        <v>-76.54700000000048</v>
      </c>
      <c r="K38" s="167" t="s">
        <v>68</v>
      </c>
      <c r="L38" s="168"/>
      <c r="M38" s="168">
        <v>-6.9336050724638117E-3</v>
      </c>
      <c r="O38" s="167" t="s">
        <v>68</v>
      </c>
      <c r="P38" s="168">
        <v>2.9882661830583714E-2</v>
      </c>
      <c r="Q38" s="168">
        <v>3.5221820869188757E-2</v>
      </c>
      <c r="S38" s="176">
        <f t="shared" si="0"/>
        <v>2.9882661830583714E-2</v>
      </c>
      <c r="T38" s="176">
        <f t="shared" si="1"/>
        <v>3.5221820869188757E-2</v>
      </c>
      <c r="U38" s="177">
        <f t="shared" si="2"/>
        <v>5.3391590386050423E-3</v>
      </c>
      <c r="V38" s="168"/>
      <c r="W38" s="4" t="s">
        <v>68</v>
      </c>
      <c r="X38" s="264">
        <v>182</v>
      </c>
      <c r="Y38" s="264">
        <v>49</v>
      </c>
      <c r="Z38" s="79"/>
      <c r="AA38" s="4" t="s">
        <v>68</v>
      </c>
      <c r="AB38" s="264"/>
      <c r="AC38" s="264">
        <v>-140</v>
      </c>
      <c r="AD38" s="79"/>
      <c r="AE38" s="4" t="s">
        <v>68</v>
      </c>
      <c r="AF38" s="164"/>
      <c r="AG38" s="178">
        <v>-0.73076923076923073</v>
      </c>
      <c r="AH38" s="79"/>
      <c r="AI38" s="4" t="s">
        <v>68</v>
      </c>
      <c r="AJ38" s="178">
        <v>3.5436137071651087E-2</v>
      </c>
      <c r="AK38" s="178">
        <v>3.5472972972972971E-2</v>
      </c>
      <c r="AM38" s="186">
        <v>3.5436137071651087E-2</v>
      </c>
      <c r="AN38" s="186">
        <v>3.6539895600298286E-2</v>
      </c>
      <c r="AO38" s="181">
        <f t="shared" si="3"/>
        <v>1.1037585286471988E-3</v>
      </c>
    </row>
    <row r="39" spans="2:41" x14ac:dyDescent="0.2">
      <c r="B39" s="167" t="s">
        <v>72</v>
      </c>
      <c r="C39" s="175">
        <v>4185</v>
      </c>
      <c r="D39" s="175">
        <v>2182.9830000000002</v>
      </c>
      <c r="F39" s="167" t="s">
        <v>72</v>
      </c>
      <c r="G39" s="175"/>
      <c r="H39" s="175">
        <v>-2002.0169999999998</v>
      </c>
      <c r="K39" s="167" t="s">
        <v>72</v>
      </c>
      <c r="L39" s="168"/>
      <c r="M39" s="168">
        <v>-0.47837921146953399</v>
      </c>
      <c r="O39" s="167" t="s">
        <v>72</v>
      </c>
      <c r="P39" s="168">
        <v>1.1327802514582685E-2</v>
      </c>
      <c r="Q39" s="168">
        <v>7.013176978684023E-3</v>
      </c>
      <c r="S39" s="176">
        <f t="shared" si="0"/>
        <v>1.1327802514582685E-2</v>
      </c>
      <c r="T39" s="176">
        <f t="shared" si="1"/>
        <v>7.013176978684023E-3</v>
      </c>
      <c r="U39" s="177">
        <f t="shared" si="2"/>
        <v>-4.3146255358986621E-3</v>
      </c>
      <c r="V39" s="168"/>
      <c r="W39" s="4" t="s">
        <v>72</v>
      </c>
      <c r="X39" s="264">
        <v>70</v>
      </c>
      <c r="Y39" s="264">
        <v>14</v>
      </c>
      <c r="Z39" s="79"/>
      <c r="AA39" s="4" t="s">
        <v>72</v>
      </c>
      <c r="AB39" s="264"/>
      <c r="AC39" s="264">
        <v>-59</v>
      </c>
      <c r="AD39" s="79"/>
      <c r="AE39" s="4" t="s">
        <v>72</v>
      </c>
      <c r="AF39" s="164"/>
      <c r="AG39" s="178">
        <v>-0.8</v>
      </c>
      <c r="AH39" s="79"/>
      <c r="AI39" s="4" t="s">
        <v>72</v>
      </c>
      <c r="AJ39" s="178">
        <v>1.3629283489096573E-2</v>
      </c>
      <c r="AK39" s="178">
        <v>9.2905405405405411E-3</v>
      </c>
      <c r="AM39" s="186">
        <v>1.3629283489096573E-2</v>
      </c>
      <c r="AN39" s="186">
        <v>1.0439970171513796E-2</v>
      </c>
      <c r="AO39" s="181">
        <f t="shared" si="3"/>
        <v>-3.189313317582777E-3</v>
      </c>
    </row>
    <row r="40" spans="2:41" x14ac:dyDescent="0.2">
      <c r="B40" s="167" t="s">
        <v>73</v>
      </c>
      <c r="C40" s="175">
        <v>20363</v>
      </c>
      <c r="D40" s="175">
        <v>12042.895</v>
      </c>
      <c r="F40" s="167" t="s">
        <v>73</v>
      </c>
      <c r="G40" s="175"/>
      <c r="H40" s="175">
        <v>-8320.1049999999996</v>
      </c>
      <c r="K40" s="167" t="s">
        <v>73</v>
      </c>
      <c r="L40" s="168"/>
      <c r="M40" s="168">
        <v>-0.40858935323871726</v>
      </c>
      <c r="O40" s="167" t="s">
        <v>73</v>
      </c>
      <c r="P40" s="168">
        <v>5.5117811852914506E-2</v>
      </c>
      <c r="Q40" s="168">
        <v>3.8689698440486676E-2</v>
      </c>
      <c r="S40" s="176">
        <f t="shared" si="0"/>
        <v>5.5117811852914506E-2</v>
      </c>
      <c r="T40" s="176">
        <f t="shared" si="1"/>
        <v>3.8689698440486676E-2</v>
      </c>
      <c r="U40" s="177">
        <f t="shared" si="2"/>
        <v>-1.6428113412427829E-2</v>
      </c>
      <c r="V40" s="168"/>
      <c r="W40" s="4" t="s">
        <v>73</v>
      </c>
      <c r="X40" s="264">
        <v>248</v>
      </c>
      <c r="Y40" s="264">
        <v>42</v>
      </c>
      <c r="Z40" s="79"/>
      <c r="AA40" s="4" t="s">
        <v>73</v>
      </c>
      <c r="AB40" s="264"/>
      <c r="AC40" s="264">
        <v>-213</v>
      </c>
      <c r="AD40" s="79"/>
      <c r="AE40" s="4" t="s">
        <v>73</v>
      </c>
      <c r="AF40" s="164"/>
      <c r="AG40" s="178">
        <v>-0.83064516129032262</v>
      </c>
      <c r="AH40" s="79"/>
      <c r="AI40" s="4" t="s">
        <v>73</v>
      </c>
      <c r="AJ40" s="178">
        <v>4.8286604361370715E-2</v>
      </c>
      <c r="AK40" s="178">
        <v>2.9560810810810811E-2</v>
      </c>
      <c r="AM40" s="186">
        <v>4.8286604361370715E-2</v>
      </c>
      <c r="AN40" s="186">
        <v>3.1319910514541388E-2</v>
      </c>
      <c r="AO40" s="181">
        <f t="shared" si="3"/>
        <v>-1.6966693846829327E-2</v>
      </c>
    </row>
    <row r="41" spans="2:41" x14ac:dyDescent="0.2">
      <c r="B41" s="167" t="s">
        <v>74</v>
      </c>
      <c r="C41" s="175">
        <v>14145</v>
      </c>
      <c r="D41" s="175">
        <v>13188.169</v>
      </c>
      <c r="F41" s="167" t="s">
        <v>74</v>
      </c>
      <c r="G41" s="175"/>
      <c r="H41" s="175">
        <v>-956.83100000000013</v>
      </c>
      <c r="K41" s="167" t="s">
        <v>74</v>
      </c>
      <c r="L41" s="168"/>
      <c r="M41" s="168">
        <v>-6.7644468009897499E-2</v>
      </c>
      <c r="O41" s="167" t="s">
        <v>74</v>
      </c>
      <c r="P41" s="168">
        <v>3.8287160470435386E-2</v>
      </c>
      <c r="Q41" s="168">
        <v>4.2369071688508009E-2</v>
      </c>
      <c r="S41" s="176">
        <f t="shared" si="0"/>
        <v>3.8287160470435386E-2</v>
      </c>
      <c r="T41" s="176">
        <f t="shared" si="1"/>
        <v>4.2369071688508009E-2</v>
      </c>
      <c r="U41" s="177">
        <f t="shared" si="2"/>
        <v>4.081911218072623E-3</v>
      </c>
      <c r="V41" s="168"/>
      <c r="W41" s="4" t="s">
        <v>74</v>
      </c>
      <c r="X41" s="264">
        <v>224</v>
      </c>
      <c r="Y41" s="264">
        <v>47</v>
      </c>
      <c r="Z41" s="79"/>
      <c r="AA41" s="4" t="s">
        <v>74</v>
      </c>
      <c r="AB41" s="264"/>
      <c r="AC41" s="264">
        <v>-183</v>
      </c>
      <c r="AD41" s="79"/>
      <c r="AE41" s="4" t="s">
        <v>74</v>
      </c>
      <c r="AF41" s="164"/>
      <c r="AG41" s="178">
        <v>-0.7901785714285714</v>
      </c>
      <c r="AH41" s="79"/>
      <c r="AI41" s="4" t="s">
        <v>74</v>
      </c>
      <c r="AJ41" s="178">
        <v>4.3613707165109032E-2</v>
      </c>
      <c r="AK41" s="178">
        <v>3.4628378378378379E-2</v>
      </c>
      <c r="AM41" s="186">
        <v>4.3613707165109032E-2</v>
      </c>
      <c r="AN41" s="186">
        <v>3.5048471290082026E-2</v>
      </c>
      <c r="AO41" s="181">
        <f t="shared" si="3"/>
        <v>-8.5652358750270066E-3</v>
      </c>
    </row>
    <row r="42" spans="2:41" x14ac:dyDescent="0.2">
      <c r="B42" s="167" t="s">
        <v>71</v>
      </c>
      <c r="C42" s="175">
        <v>29371</v>
      </c>
      <c r="D42" s="175">
        <v>26934.589</v>
      </c>
      <c r="F42" s="167" t="s">
        <v>71</v>
      </c>
      <c r="G42" s="175"/>
      <c r="H42" s="175">
        <v>-2436.4110000000001</v>
      </c>
      <c r="K42" s="167" t="s">
        <v>71</v>
      </c>
      <c r="L42" s="168"/>
      <c r="M42" s="168">
        <v>-8.2952946784242962E-2</v>
      </c>
      <c r="O42" s="167" t="s">
        <v>71</v>
      </c>
      <c r="P42" s="168">
        <v>7.9500331578448755E-2</v>
      </c>
      <c r="Q42" s="168">
        <v>8.6531612708443395E-2</v>
      </c>
      <c r="S42" s="176">
        <f t="shared" si="0"/>
        <v>7.9500331578448755E-2</v>
      </c>
      <c r="T42" s="176">
        <f t="shared" si="1"/>
        <v>8.6531612708443395E-2</v>
      </c>
      <c r="U42" s="177">
        <f t="shared" si="2"/>
        <v>7.0312811299946404E-3</v>
      </c>
      <c r="V42" s="168"/>
      <c r="W42" s="4" t="s">
        <v>71</v>
      </c>
      <c r="X42" s="264">
        <v>392</v>
      </c>
      <c r="Y42" s="264">
        <v>97</v>
      </c>
      <c r="Z42" s="79"/>
      <c r="AA42" s="4" t="s">
        <v>71</v>
      </c>
      <c r="AB42" s="264"/>
      <c r="AC42" s="264">
        <v>-302</v>
      </c>
      <c r="AD42" s="79"/>
      <c r="AE42" s="4" t="s">
        <v>71</v>
      </c>
      <c r="AF42" s="164"/>
      <c r="AG42" s="178">
        <v>-0.75255102040816324</v>
      </c>
      <c r="AH42" s="79"/>
      <c r="AI42" s="4" t="s">
        <v>71</v>
      </c>
      <c r="AJ42" s="178">
        <v>7.6323987538940805E-2</v>
      </c>
      <c r="AK42" s="178">
        <v>7.6013513513513514E-2</v>
      </c>
      <c r="AM42" s="186">
        <v>7.6323987538940805E-2</v>
      </c>
      <c r="AN42" s="186">
        <v>7.2334079045488442E-2</v>
      </c>
      <c r="AO42" s="181">
        <f t="shared" si="3"/>
        <v>-3.9899084934523626E-3</v>
      </c>
    </row>
    <row r="43" spans="2:41" x14ac:dyDescent="0.2">
      <c r="B43" s="167" t="s">
        <v>75</v>
      </c>
      <c r="C43" s="175">
        <v>16564</v>
      </c>
      <c r="D43" s="175">
        <v>16523.657999999999</v>
      </c>
      <c r="F43" s="167" t="s">
        <v>75</v>
      </c>
      <c r="G43" s="175"/>
      <c r="H43" s="175">
        <v>-40.342000000000553</v>
      </c>
      <c r="K43" s="167" t="s">
        <v>75</v>
      </c>
      <c r="L43" s="168"/>
      <c r="M43" s="168">
        <v>-2.4355228205747738E-3</v>
      </c>
      <c r="O43" s="167" t="s">
        <v>75</v>
      </c>
      <c r="P43" s="168">
        <v>4.4834819797263462E-2</v>
      </c>
      <c r="Q43" s="168">
        <v>5.3084855855152366E-2</v>
      </c>
      <c r="S43" s="176">
        <f t="shared" si="0"/>
        <v>4.4834819797263462E-2</v>
      </c>
      <c r="T43" s="176">
        <f t="shared" si="1"/>
        <v>5.3084855855152366E-2</v>
      </c>
      <c r="U43" s="177">
        <f t="shared" si="2"/>
        <v>8.2500360578889043E-3</v>
      </c>
      <c r="V43" s="168"/>
      <c r="W43" s="4" t="s">
        <v>75</v>
      </c>
      <c r="X43" s="264">
        <v>250</v>
      </c>
      <c r="Y43" s="264">
        <v>69</v>
      </c>
      <c r="Z43" s="79"/>
      <c r="AA43" s="4" t="s">
        <v>75</v>
      </c>
      <c r="AB43" s="264"/>
      <c r="AC43" s="264">
        <v>-187</v>
      </c>
      <c r="AD43" s="79"/>
      <c r="AE43" s="4" t="s">
        <v>75</v>
      </c>
      <c r="AF43" s="164"/>
      <c r="AG43" s="178">
        <v>-0.72399999999999998</v>
      </c>
      <c r="AH43" s="79"/>
      <c r="AI43" s="4" t="s">
        <v>75</v>
      </c>
      <c r="AJ43" s="178">
        <v>4.8676012461059188E-2</v>
      </c>
      <c r="AK43" s="178">
        <v>5.3209459459459457E-2</v>
      </c>
      <c r="AM43" s="186">
        <v>4.8676012461059188E-2</v>
      </c>
      <c r="AN43" s="186">
        <v>5.145413870246085E-2</v>
      </c>
      <c r="AO43" s="181">
        <f t="shared" si="3"/>
        <v>2.7781262414016614E-3</v>
      </c>
    </row>
    <row r="44" spans="2:41" x14ac:dyDescent="0.2">
      <c r="B44" s="167" t="s">
        <v>63</v>
      </c>
      <c r="C44" s="175">
        <v>9330</v>
      </c>
      <c r="D44" s="175">
        <v>10375.040000000001</v>
      </c>
      <c r="F44" s="167" t="s">
        <v>63</v>
      </c>
      <c r="G44" s="175"/>
      <c r="H44" s="175">
        <v>1045.0400000000009</v>
      </c>
      <c r="K44" s="167" t="s">
        <v>63</v>
      </c>
      <c r="L44" s="168"/>
      <c r="M44" s="168">
        <v>0.1120085744908897</v>
      </c>
      <c r="O44" s="167" t="s">
        <v>63</v>
      </c>
      <c r="P44" s="168">
        <v>2.5254097362259604E-2</v>
      </c>
      <c r="Q44" s="168">
        <v>3.3331451358497015E-2</v>
      </c>
      <c r="S44" s="176">
        <f t="shared" si="0"/>
        <v>2.5254097362259604E-2</v>
      </c>
      <c r="T44" s="176">
        <f t="shared" si="1"/>
        <v>3.3331451358497015E-2</v>
      </c>
      <c r="U44" s="177">
        <f t="shared" si="2"/>
        <v>8.0773539962374109E-3</v>
      </c>
      <c r="V44" s="168"/>
      <c r="W44" s="4" t="s">
        <v>63</v>
      </c>
      <c r="X44" s="264">
        <v>134</v>
      </c>
      <c r="Y44" s="264">
        <v>42</v>
      </c>
      <c r="Z44" s="79"/>
      <c r="AA44" s="4" t="s">
        <v>63</v>
      </c>
      <c r="AB44" s="264"/>
      <c r="AC44" s="264">
        <v>-96</v>
      </c>
      <c r="AD44" s="79"/>
      <c r="AE44" s="4" t="s">
        <v>63</v>
      </c>
      <c r="AF44" s="164"/>
      <c r="AG44" s="178">
        <v>-0.68656716417910446</v>
      </c>
      <c r="AH44" s="79"/>
      <c r="AI44" s="4" t="s">
        <v>63</v>
      </c>
      <c r="AJ44" s="178">
        <v>2.6090342679127725E-2</v>
      </c>
      <c r="AK44" s="178">
        <v>3.2094594594594593E-2</v>
      </c>
      <c r="AM44" s="186">
        <v>2.6090342679127725E-2</v>
      </c>
      <c r="AN44" s="186">
        <v>3.1319910514541388E-2</v>
      </c>
      <c r="AO44" s="181">
        <f t="shared" si="3"/>
        <v>5.2295678354136628E-3</v>
      </c>
    </row>
    <row r="45" spans="2:41" x14ac:dyDescent="0.2">
      <c r="B45" s="167" t="s">
        <v>2</v>
      </c>
      <c r="C45" s="175">
        <v>369445</v>
      </c>
      <c r="D45" s="175">
        <v>311268.77400000003</v>
      </c>
      <c r="F45" s="167" t="s">
        <v>79</v>
      </c>
      <c r="G45" s="175"/>
      <c r="H45" s="175">
        <v>-58176.225999999966</v>
      </c>
      <c r="K45" s="167" t="s">
        <v>79</v>
      </c>
      <c r="L45" s="168"/>
      <c r="M45" s="168">
        <v>-0.15746924711391402</v>
      </c>
      <c r="O45" s="167" t="s">
        <v>79</v>
      </c>
      <c r="P45" s="168">
        <v>1</v>
      </c>
      <c r="Q45" s="168">
        <v>1</v>
      </c>
      <c r="S45" s="176">
        <f t="shared" si="0"/>
        <v>1</v>
      </c>
      <c r="T45" s="176">
        <f t="shared" si="1"/>
        <v>1</v>
      </c>
      <c r="U45" s="177">
        <f t="shared" si="2"/>
        <v>0</v>
      </c>
      <c r="V45" s="168"/>
      <c r="W45" s="4" t="s">
        <v>2</v>
      </c>
      <c r="X45" s="264">
        <v>5136</v>
      </c>
      <c r="Y45" s="264">
        <v>1341</v>
      </c>
      <c r="Z45" s="79"/>
      <c r="AA45" s="4" t="s">
        <v>79</v>
      </c>
      <c r="AB45" s="264"/>
      <c r="AC45" s="264">
        <v>-3952</v>
      </c>
      <c r="AD45" s="79"/>
      <c r="AE45" s="4" t="s">
        <v>79</v>
      </c>
      <c r="AF45" s="164"/>
      <c r="AG45" s="178">
        <v>-0.73890186915887845</v>
      </c>
      <c r="AH45" s="79"/>
      <c r="AI45" s="4" t="s">
        <v>79</v>
      </c>
      <c r="AJ45" s="178">
        <v>1</v>
      </c>
      <c r="AK45" s="178">
        <v>1</v>
      </c>
      <c r="AM45" s="186">
        <v>1</v>
      </c>
      <c r="AN45" s="186">
        <v>1</v>
      </c>
      <c r="AO45" s="181">
        <f t="shared" si="3"/>
        <v>0</v>
      </c>
    </row>
    <row r="51" spans="2:22" x14ac:dyDescent="0.2">
      <c r="L51" s="165" t="s">
        <v>82</v>
      </c>
      <c r="M51" s="166" t="s" vm="1">
        <v>92</v>
      </c>
      <c r="T51" s="165" t="s">
        <v>82</v>
      </c>
      <c r="U51" s="166" t="s" vm="1">
        <v>92</v>
      </c>
    </row>
    <row r="53" spans="2:22" ht="36" x14ac:dyDescent="0.2">
      <c r="B53" s="173"/>
      <c r="C53" s="173"/>
      <c r="D53" s="171"/>
      <c r="F53" s="231"/>
      <c r="G53" s="231"/>
      <c r="I53" s="172"/>
      <c r="J53" s="172"/>
      <c r="K53" s="171"/>
      <c r="L53" s="169" t="s">
        <v>96</v>
      </c>
      <c r="M53" s="169" t="s">
        <v>80</v>
      </c>
      <c r="N53" s="229"/>
      <c r="P53" s="230" t="s">
        <v>96</v>
      </c>
      <c r="Q53" t="s">
        <v>80</v>
      </c>
      <c r="T53" s="169" t="s">
        <v>96</v>
      </c>
      <c r="U53" s="169" t="s">
        <v>80</v>
      </c>
      <c r="V53" s="170"/>
    </row>
    <row r="54" spans="2:22" ht="36" x14ac:dyDescent="0.2">
      <c r="B54" s="173"/>
      <c r="C54" s="173" t="s">
        <v>159</v>
      </c>
      <c r="D54" s="83"/>
      <c r="F54" s="231" t="s">
        <v>158</v>
      </c>
      <c r="G54" s="231" t="s">
        <v>157</v>
      </c>
      <c r="I54" s="172"/>
      <c r="J54" s="172" t="s">
        <v>134</v>
      </c>
      <c r="K54" s="83"/>
      <c r="L54" s="169" t="s">
        <v>78</v>
      </c>
      <c r="M54" s="170">
        <v>1995</v>
      </c>
      <c r="N54" s="170">
        <v>2024</v>
      </c>
      <c r="P54" t="s">
        <v>177</v>
      </c>
      <c r="Q54" t="s">
        <v>192</v>
      </c>
      <c r="T54" s="169" t="s">
        <v>78</v>
      </c>
      <c r="U54" s="170">
        <v>1995</v>
      </c>
      <c r="V54" s="170">
        <v>2024</v>
      </c>
    </row>
    <row r="55" spans="2:22" x14ac:dyDescent="0.2">
      <c r="B55" t="s">
        <v>1</v>
      </c>
      <c r="C55" s="79">
        <v>1.2190779615551637</v>
      </c>
      <c r="F55" t="s">
        <v>33</v>
      </c>
      <c r="G55" s="79">
        <v>-0.73023176661264178</v>
      </c>
      <c r="I55" s="79" t="s">
        <v>33</v>
      </c>
      <c r="J55" s="79">
        <v>-0.95</v>
      </c>
      <c r="L55" s="167" t="s">
        <v>55</v>
      </c>
      <c r="M55" s="175"/>
      <c r="N55" s="175">
        <v>-1913.835</v>
      </c>
      <c r="P55" t="s">
        <v>6</v>
      </c>
      <c r="Q55" s="228">
        <v>-8320.1049999999996</v>
      </c>
      <c r="T55" s="167" t="s">
        <v>55</v>
      </c>
      <c r="U55" s="168"/>
      <c r="V55" s="168">
        <v>-0.63038043478260875</v>
      </c>
    </row>
    <row r="56" spans="2:22" x14ac:dyDescent="0.2">
      <c r="B56" t="s">
        <v>57</v>
      </c>
      <c r="C56" s="79">
        <v>1.3847972044950052</v>
      </c>
      <c r="F56" t="s">
        <v>1</v>
      </c>
      <c r="G56" s="79">
        <v>-0.68215929816460819</v>
      </c>
      <c r="I56" s="79" t="s">
        <v>47</v>
      </c>
      <c r="J56" s="79">
        <v>-0.875</v>
      </c>
      <c r="L56" s="167" t="s">
        <v>37</v>
      </c>
      <c r="M56" s="175"/>
      <c r="N56" s="175">
        <v>-865.58300000000008</v>
      </c>
      <c r="P56" t="s">
        <v>35</v>
      </c>
      <c r="Q56" s="228">
        <v>-7059.3980000000001</v>
      </c>
      <c r="T56" s="167" t="s">
        <v>37</v>
      </c>
      <c r="U56" s="168"/>
      <c r="V56" s="168">
        <v>-0.44686783686112552</v>
      </c>
    </row>
    <row r="57" spans="2:22" x14ac:dyDescent="0.2">
      <c r="B57" t="s">
        <v>11</v>
      </c>
      <c r="C57" s="79">
        <v>1.4317917100194033</v>
      </c>
      <c r="F57" t="s">
        <v>5</v>
      </c>
      <c r="G57" s="79">
        <v>-0.67240270270270264</v>
      </c>
      <c r="I57" s="79" t="s">
        <v>55</v>
      </c>
      <c r="J57" s="79">
        <v>-0.87234042553191493</v>
      </c>
      <c r="L57" s="167" t="s">
        <v>5</v>
      </c>
      <c r="M57" s="175"/>
      <c r="N57" s="175">
        <v>-746.36699999999996</v>
      </c>
      <c r="P57" t="s">
        <v>1</v>
      </c>
      <c r="Q57" s="228">
        <v>-5909.5460000000003</v>
      </c>
      <c r="T57" s="167" t="s">
        <v>5</v>
      </c>
      <c r="U57" s="168"/>
      <c r="V57" s="168">
        <v>-0.67240270270270264</v>
      </c>
    </row>
    <row r="58" spans="2:22" x14ac:dyDescent="0.2">
      <c r="B58" t="s">
        <v>13</v>
      </c>
      <c r="C58" s="79">
        <v>1.4391847822057464</v>
      </c>
      <c r="F58" t="s">
        <v>55</v>
      </c>
      <c r="G58" s="79">
        <v>-0.63038043478260875</v>
      </c>
      <c r="I58" s="79" t="s">
        <v>5</v>
      </c>
      <c r="J58" s="79">
        <v>-0.85</v>
      </c>
      <c r="L58" s="167" t="s">
        <v>49</v>
      </c>
      <c r="M58" s="175"/>
      <c r="N58" s="175">
        <v>860.03300000000036</v>
      </c>
      <c r="P58" t="s">
        <v>30</v>
      </c>
      <c r="Q58" s="228">
        <v>-5905.7669999999998</v>
      </c>
      <c r="T58" s="167" t="s">
        <v>49</v>
      </c>
      <c r="U58" s="168"/>
      <c r="V58" s="168">
        <v>0.19622016883413196</v>
      </c>
    </row>
    <row r="59" spans="2:22" x14ac:dyDescent="0.2">
      <c r="B59" t="s">
        <v>17</v>
      </c>
      <c r="C59" s="79">
        <v>1.4484737448770493</v>
      </c>
      <c r="F59" t="s">
        <v>35</v>
      </c>
      <c r="G59" s="79">
        <v>-0.57212075532863282</v>
      </c>
      <c r="I59" s="79" t="s">
        <v>23</v>
      </c>
      <c r="J59" s="79">
        <v>-0.84146341463414631</v>
      </c>
      <c r="L59" s="167" t="s">
        <v>65</v>
      </c>
      <c r="M59" s="175"/>
      <c r="N59" s="175">
        <v>-76.54700000000048</v>
      </c>
      <c r="P59" t="s">
        <v>61</v>
      </c>
      <c r="Q59" s="228">
        <v>-4437.7969999999987</v>
      </c>
      <c r="T59" s="167" t="s">
        <v>65</v>
      </c>
      <c r="U59" s="168"/>
      <c r="V59" s="168">
        <v>-6.9336050724638117E-3</v>
      </c>
    </row>
    <row r="60" spans="2:22" x14ac:dyDescent="0.2">
      <c r="B60" t="s">
        <v>35</v>
      </c>
      <c r="C60" s="79">
        <v>1.5800267100865206</v>
      </c>
      <c r="F60" t="s">
        <v>23</v>
      </c>
      <c r="G60" s="79">
        <v>-0.56458476569567573</v>
      </c>
      <c r="I60" s="79" t="s">
        <v>35</v>
      </c>
      <c r="J60" s="79">
        <v>-0.83163265306122447</v>
      </c>
      <c r="L60" s="167" t="s">
        <v>3</v>
      </c>
      <c r="M60" s="175"/>
      <c r="N60" s="175">
        <v>-2002.0169999999998</v>
      </c>
      <c r="P60" t="s">
        <v>11</v>
      </c>
      <c r="Q60" s="228">
        <v>-4321.1289999999999</v>
      </c>
      <c r="T60" s="167" t="s">
        <v>3</v>
      </c>
      <c r="U60" s="168"/>
      <c r="V60" s="168">
        <v>-0.47837921146953399</v>
      </c>
    </row>
    <row r="61" spans="2:22" x14ac:dyDescent="0.2">
      <c r="B61" t="s">
        <v>53</v>
      </c>
      <c r="C61" s="79">
        <v>1.6723317186798383</v>
      </c>
      <c r="F61" t="s">
        <v>17</v>
      </c>
      <c r="G61" s="79">
        <v>-0.56226178278688521</v>
      </c>
      <c r="I61" s="79" t="s">
        <v>6</v>
      </c>
      <c r="J61" s="79">
        <v>-0.83064516129032262</v>
      </c>
      <c r="L61" s="167" t="s">
        <v>17</v>
      </c>
      <c r="M61" s="175"/>
      <c r="N61" s="175">
        <v>-2195.0699999999997</v>
      </c>
      <c r="P61" t="s">
        <v>41</v>
      </c>
      <c r="Q61" s="228">
        <v>-3849.8320000000003</v>
      </c>
      <c r="T61" s="167" t="s">
        <v>17</v>
      </c>
      <c r="U61" s="168"/>
      <c r="V61" s="168">
        <v>-0.56226178278688521</v>
      </c>
    </row>
    <row r="62" spans="2:22" x14ac:dyDescent="0.2">
      <c r="B62" t="s">
        <v>19</v>
      </c>
      <c r="C62" s="79">
        <v>1.7068742603971097</v>
      </c>
      <c r="F62" t="s">
        <v>47</v>
      </c>
      <c r="G62" s="79">
        <v>-0.53169688768606227</v>
      </c>
      <c r="I62" s="79" t="s">
        <v>37</v>
      </c>
      <c r="J62" s="79">
        <v>-0.81818181818181823</v>
      </c>
      <c r="L62" s="167" t="s">
        <v>51</v>
      </c>
      <c r="M62" s="175"/>
      <c r="N62" s="175">
        <v>-780.75200000000041</v>
      </c>
      <c r="P62" t="s">
        <v>23</v>
      </c>
      <c r="Q62" s="228">
        <v>-3120.46</v>
      </c>
      <c r="T62" s="167" t="s">
        <v>51</v>
      </c>
      <c r="U62" s="168"/>
      <c r="V62" s="168">
        <v>-0.13375912283707392</v>
      </c>
    </row>
    <row r="63" spans="2:22" x14ac:dyDescent="0.2">
      <c r="B63" t="s">
        <v>21</v>
      </c>
      <c r="C63" s="79">
        <v>1.7108499479774442</v>
      </c>
      <c r="F63" t="s">
        <v>3</v>
      </c>
      <c r="G63" s="79">
        <v>-0.47837921146953399</v>
      </c>
      <c r="I63" s="79" t="s">
        <v>1</v>
      </c>
      <c r="J63" s="79">
        <v>-0.80909090909090908</v>
      </c>
      <c r="L63" s="167" t="s">
        <v>59</v>
      </c>
      <c r="M63" s="175"/>
      <c r="N63" s="175">
        <v>105.35800000000017</v>
      </c>
      <c r="P63" t="s">
        <v>19</v>
      </c>
      <c r="Q63" s="228">
        <v>-2633.7150000000001</v>
      </c>
      <c r="T63" s="167" t="s">
        <v>59</v>
      </c>
      <c r="U63" s="168"/>
      <c r="V63" s="168">
        <v>9.2622417582417741E-3</v>
      </c>
    </row>
    <row r="64" spans="2:22" x14ac:dyDescent="0.2">
      <c r="B64" t="s">
        <v>25</v>
      </c>
      <c r="C64" s="79">
        <v>1.8844172674520834</v>
      </c>
      <c r="F64" t="s">
        <v>37</v>
      </c>
      <c r="G64" s="79">
        <v>-0.44686783686112552</v>
      </c>
      <c r="I64" s="79" t="s">
        <v>3</v>
      </c>
      <c r="J64" s="79">
        <v>-0.8</v>
      </c>
      <c r="L64" s="167" t="s">
        <v>61</v>
      </c>
      <c r="M64" s="175"/>
      <c r="N64" s="175">
        <v>-4437.7969999999987</v>
      </c>
      <c r="P64" t="s">
        <v>66</v>
      </c>
      <c r="Q64" s="228">
        <v>-2436.4110000000001</v>
      </c>
      <c r="T64" s="167" t="s">
        <v>61</v>
      </c>
      <c r="U64" s="168"/>
      <c r="V64" s="168">
        <v>-0.19550627780959506</v>
      </c>
    </row>
    <row r="65" spans="2:22" x14ac:dyDescent="0.2">
      <c r="B65" t="s">
        <v>51</v>
      </c>
      <c r="C65" s="79">
        <v>1.9493042581026994</v>
      </c>
      <c r="F65" t="s">
        <v>6</v>
      </c>
      <c r="G65" s="79">
        <v>-0.40858935323871726</v>
      </c>
      <c r="I65" s="79" t="s">
        <v>17</v>
      </c>
      <c r="J65" s="79">
        <v>-0.79487179487179482</v>
      </c>
      <c r="L65" s="167" t="s">
        <v>57</v>
      </c>
      <c r="M65" s="175"/>
      <c r="N65" s="175">
        <v>-832.99299999999994</v>
      </c>
      <c r="P65" t="s">
        <v>17</v>
      </c>
      <c r="Q65" s="228">
        <v>-2195.0699999999997</v>
      </c>
      <c r="T65" s="167" t="s">
        <v>57</v>
      </c>
      <c r="U65" s="168"/>
      <c r="V65" s="168">
        <v>-0.24557576650943394</v>
      </c>
    </row>
    <row r="66" spans="2:22" x14ac:dyDescent="0.2">
      <c r="B66" t="s">
        <v>3</v>
      </c>
      <c r="C66" s="79">
        <v>1.9518817204301078</v>
      </c>
      <c r="F66" t="s">
        <v>11</v>
      </c>
      <c r="G66" s="79">
        <v>-0.37321894973225084</v>
      </c>
      <c r="I66" s="79" t="s">
        <v>61</v>
      </c>
      <c r="J66" s="79">
        <v>-0.79132791327913277</v>
      </c>
      <c r="L66" s="167" t="s">
        <v>39</v>
      </c>
      <c r="M66" s="175"/>
      <c r="N66" s="175">
        <v>326.81000000000131</v>
      </c>
      <c r="P66" t="s">
        <v>3</v>
      </c>
      <c r="Q66" s="228">
        <v>-2002.0169999999998</v>
      </c>
      <c r="T66" s="167" t="s">
        <v>39</v>
      </c>
      <c r="U66" s="168"/>
      <c r="V66" s="168">
        <v>1.4583872551207163E-2</v>
      </c>
    </row>
    <row r="67" spans="2:22" x14ac:dyDescent="0.2">
      <c r="B67" t="s">
        <v>43</v>
      </c>
      <c r="C67" s="79">
        <v>1.9719874723496089</v>
      </c>
      <c r="F67" t="s">
        <v>57</v>
      </c>
      <c r="G67" s="79">
        <v>-0.24557576650943394</v>
      </c>
      <c r="I67" s="79" t="s">
        <v>7</v>
      </c>
      <c r="J67" s="79">
        <v>-0.7901785714285714</v>
      </c>
      <c r="L67" s="167" t="s">
        <v>45</v>
      </c>
      <c r="M67" s="175"/>
      <c r="N67" s="175">
        <v>-43.532000000000153</v>
      </c>
      <c r="P67" t="s">
        <v>55</v>
      </c>
      <c r="Q67" s="228">
        <v>-1913.835</v>
      </c>
      <c r="T67" s="167" t="s">
        <v>45</v>
      </c>
      <c r="U67" s="168"/>
      <c r="V67" s="168">
        <v>-1.2747291361639868E-2</v>
      </c>
    </row>
    <row r="68" spans="2:22" x14ac:dyDescent="0.2">
      <c r="B68" t="s">
        <v>5</v>
      </c>
      <c r="C68" s="79">
        <v>2.0033813813813817</v>
      </c>
      <c r="F68" t="s">
        <v>41</v>
      </c>
      <c r="G68" s="79">
        <v>-0.22839534883720933</v>
      </c>
      <c r="I68" s="79" t="s">
        <v>41</v>
      </c>
      <c r="J68" s="79">
        <v>-0.76126126126126126</v>
      </c>
      <c r="L68" s="167" t="s">
        <v>25</v>
      </c>
      <c r="M68" s="175"/>
      <c r="N68" s="175">
        <v>405.3130000000001</v>
      </c>
      <c r="P68" t="s">
        <v>21</v>
      </c>
      <c r="Q68" s="228">
        <v>-1583.87</v>
      </c>
      <c r="T68" s="167" t="s">
        <v>25</v>
      </c>
      <c r="U68" s="168"/>
      <c r="V68" s="168">
        <v>0.19599274661508709</v>
      </c>
    </row>
    <row r="69" spans="2:22" x14ac:dyDescent="0.2">
      <c r="B69" t="s">
        <v>15</v>
      </c>
      <c r="C69" s="79">
        <v>2.0336034950286237</v>
      </c>
      <c r="F69" t="s">
        <v>61</v>
      </c>
      <c r="G69" s="79">
        <v>-0.19550627780959506</v>
      </c>
      <c r="I69" s="79" t="s">
        <v>45</v>
      </c>
      <c r="J69" s="79">
        <v>-0.75471698113207553</v>
      </c>
      <c r="L69" s="167" t="s">
        <v>21</v>
      </c>
      <c r="M69" s="175"/>
      <c r="N69" s="175">
        <v>-1583.87</v>
      </c>
      <c r="P69" t="s">
        <v>13</v>
      </c>
      <c r="Q69" s="228">
        <v>-1333.8860000000004</v>
      </c>
      <c r="T69" s="167" t="s">
        <v>21</v>
      </c>
      <c r="U69" s="168"/>
      <c r="V69" s="168">
        <v>-0.18664506245580956</v>
      </c>
    </row>
    <row r="70" spans="2:22" x14ac:dyDescent="0.2">
      <c r="B70" t="s">
        <v>30</v>
      </c>
      <c r="C70" s="79">
        <v>2.0768467788967353</v>
      </c>
      <c r="F70" t="s">
        <v>19</v>
      </c>
      <c r="G70" s="79">
        <v>-0.19264976958525346</v>
      </c>
      <c r="I70" s="79" t="s">
        <v>66</v>
      </c>
      <c r="J70" s="79">
        <v>-0.75255102040816324</v>
      </c>
      <c r="L70" s="167" t="s">
        <v>33</v>
      </c>
      <c r="M70" s="175"/>
      <c r="N70" s="175">
        <v>-901.10599999999999</v>
      </c>
      <c r="P70" t="s">
        <v>31</v>
      </c>
      <c r="Q70" s="228">
        <v>-1058.8349999999991</v>
      </c>
      <c r="T70" s="167" t="s">
        <v>33</v>
      </c>
      <c r="U70" s="168"/>
      <c r="V70" s="168">
        <v>-0.73023176661264178</v>
      </c>
    </row>
    <row r="71" spans="2:22" x14ac:dyDescent="0.2">
      <c r="B71" t="s">
        <v>59</v>
      </c>
      <c r="C71" s="79">
        <v>2.0827838498168498</v>
      </c>
      <c r="F71" t="s">
        <v>21</v>
      </c>
      <c r="G71" s="79">
        <v>-0.18664506245580956</v>
      </c>
      <c r="I71" s="79" t="s">
        <v>65</v>
      </c>
      <c r="J71" s="79">
        <v>-0.73076923076923073</v>
      </c>
      <c r="L71" s="167" t="s">
        <v>19</v>
      </c>
      <c r="M71" s="175"/>
      <c r="N71" s="175">
        <v>-2633.7150000000001</v>
      </c>
      <c r="P71" t="s">
        <v>7</v>
      </c>
      <c r="Q71" s="228">
        <v>-956.83100000000013</v>
      </c>
      <c r="T71" s="167" t="s">
        <v>19</v>
      </c>
      <c r="U71" s="168"/>
      <c r="V71" s="168">
        <v>-0.19264976958525346</v>
      </c>
    </row>
    <row r="72" spans="2:22" x14ac:dyDescent="0.2">
      <c r="B72" t="s">
        <v>41</v>
      </c>
      <c r="C72" s="79">
        <v>2.1169059133526162</v>
      </c>
      <c r="F72" t="s">
        <v>30</v>
      </c>
      <c r="G72" s="79">
        <v>-0.16730692087594548</v>
      </c>
      <c r="I72" s="79" t="s">
        <v>30</v>
      </c>
      <c r="J72" s="79">
        <v>-0.72833723653395788</v>
      </c>
      <c r="L72" s="167" t="s">
        <v>86</v>
      </c>
      <c r="M72" s="175"/>
      <c r="N72" s="175">
        <v>226.423</v>
      </c>
      <c r="P72" t="s">
        <v>33</v>
      </c>
      <c r="Q72" s="228">
        <v>-901.10599999999999</v>
      </c>
      <c r="T72" s="167" t="s">
        <v>86</v>
      </c>
      <c r="U72" s="168"/>
      <c r="V72" s="168">
        <v>0.13656393244873341</v>
      </c>
    </row>
    <row r="73" spans="2:22" x14ac:dyDescent="0.2">
      <c r="B73" t="s">
        <v>23</v>
      </c>
      <c r="C73" s="79">
        <v>2.2058974544543566</v>
      </c>
      <c r="F73" t="s">
        <v>13</v>
      </c>
      <c r="G73" s="79">
        <v>-0.16070915662650606</v>
      </c>
      <c r="I73" s="79" t="s">
        <v>67</v>
      </c>
      <c r="J73" s="79">
        <v>-0.72399999999999998</v>
      </c>
      <c r="L73" s="167" t="s">
        <v>31</v>
      </c>
      <c r="M73" s="175"/>
      <c r="N73" s="175">
        <v>-1058.8349999999991</v>
      </c>
      <c r="P73" t="s">
        <v>37</v>
      </c>
      <c r="Q73" s="228">
        <v>-865.58300000000008</v>
      </c>
      <c r="T73" s="167" t="s">
        <v>31</v>
      </c>
      <c r="U73" s="168"/>
      <c r="V73" s="168">
        <v>-5.7686461454644462E-2</v>
      </c>
    </row>
    <row r="74" spans="2:22" x14ac:dyDescent="0.2">
      <c r="B74" t="s">
        <v>47</v>
      </c>
      <c r="C74" s="79">
        <v>2.2124600811907982</v>
      </c>
      <c r="F74" t="s">
        <v>51</v>
      </c>
      <c r="G74" s="79">
        <v>-0.13375912283707392</v>
      </c>
      <c r="I74" s="79" t="s">
        <v>11</v>
      </c>
      <c r="J74" s="79">
        <v>-0.71523178807947019</v>
      </c>
      <c r="L74" s="167" t="s">
        <v>67</v>
      </c>
      <c r="M74" s="175"/>
      <c r="N74" s="175">
        <v>-40.342000000000553</v>
      </c>
      <c r="P74" t="s">
        <v>57</v>
      </c>
      <c r="Q74" s="228">
        <v>-832.99299999999994</v>
      </c>
      <c r="T74" s="167" t="s">
        <v>67</v>
      </c>
      <c r="U74" s="168"/>
      <c r="V74" s="168">
        <v>-2.4355228205747738E-3</v>
      </c>
    </row>
    <row r="75" spans="2:22" x14ac:dyDescent="0.2">
      <c r="B75" t="s">
        <v>37</v>
      </c>
      <c r="C75" s="79">
        <v>2.2318704181724316</v>
      </c>
      <c r="F75" t="s">
        <v>15</v>
      </c>
      <c r="G75" s="79">
        <v>-0.10031907200964141</v>
      </c>
      <c r="I75" s="79" t="s">
        <v>39</v>
      </c>
      <c r="J75" s="79">
        <v>-0.71153846153846156</v>
      </c>
      <c r="L75" s="167" t="s">
        <v>11</v>
      </c>
      <c r="M75" s="175"/>
      <c r="N75" s="175">
        <v>-4321.1289999999999</v>
      </c>
      <c r="P75" t="s">
        <v>51</v>
      </c>
      <c r="Q75" s="228">
        <v>-780.75200000000041</v>
      </c>
      <c r="T75" s="167" t="s">
        <v>11</v>
      </c>
      <c r="U75" s="168"/>
      <c r="V75" s="168">
        <v>-0.37321894973225084</v>
      </c>
    </row>
    <row r="76" spans="2:22" x14ac:dyDescent="0.2">
      <c r="B76" t="s">
        <v>86</v>
      </c>
      <c r="C76" s="79">
        <v>2.4120802171290716</v>
      </c>
      <c r="F76" t="s">
        <v>66</v>
      </c>
      <c r="G76" s="79">
        <v>-8.2952946784242962E-2</v>
      </c>
      <c r="I76" s="79" t="s">
        <v>31</v>
      </c>
      <c r="J76" s="79">
        <v>-0.70434782608695656</v>
      </c>
      <c r="L76" s="167" t="s">
        <v>66</v>
      </c>
      <c r="M76" s="175"/>
      <c r="N76" s="175">
        <v>-2436.4110000000001</v>
      </c>
      <c r="P76" t="s">
        <v>5</v>
      </c>
      <c r="Q76" s="228">
        <v>-746.36699999999996</v>
      </c>
      <c r="T76" s="167" t="s">
        <v>66</v>
      </c>
      <c r="U76" s="168"/>
      <c r="V76" s="168">
        <v>-8.2952946784242962E-2</v>
      </c>
    </row>
    <row r="77" spans="2:22" x14ac:dyDescent="0.2">
      <c r="B77" t="s">
        <v>62</v>
      </c>
      <c r="C77" s="79">
        <v>2.4450679834634816</v>
      </c>
      <c r="F77" t="s">
        <v>43</v>
      </c>
      <c r="G77" s="79">
        <v>-7.1126172106824953E-2</v>
      </c>
      <c r="I77" s="79" t="s">
        <v>27</v>
      </c>
      <c r="J77" s="79">
        <v>-0.70370370370370372</v>
      </c>
      <c r="L77" s="167" t="s">
        <v>9</v>
      </c>
      <c r="M77" s="175"/>
      <c r="N77" s="175">
        <v>574.2170000000001</v>
      </c>
      <c r="P77" t="s">
        <v>15</v>
      </c>
      <c r="Q77" s="228">
        <v>-665.91799999999967</v>
      </c>
      <c r="T77" s="167" t="s">
        <v>9</v>
      </c>
      <c r="U77" s="168"/>
      <c r="V77" s="168">
        <v>0.19848496370549606</v>
      </c>
    </row>
    <row r="78" spans="2:22" x14ac:dyDescent="0.2">
      <c r="B78" t="s">
        <v>31</v>
      </c>
      <c r="C78" s="79">
        <v>2.4712954636499118</v>
      </c>
      <c r="F78" t="s">
        <v>7</v>
      </c>
      <c r="G78" s="79">
        <v>-6.7644468009897499E-2</v>
      </c>
      <c r="I78" s="79" t="s">
        <v>57</v>
      </c>
      <c r="J78" s="79">
        <v>-0.70175438596491224</v>
      </c>
      <c r="L78" s="167" t="s">
        <v>53</v>
      </c>
      <c r="M78" s="175"/>
      <c r="N78" s="175">
        <v>358.34799999999996</v>
      </c>
      <c r="P78" t="s">
        <v>43</v>
      </c>
      <c r="Q78" s="228">
        <v>-599.23800000000028</v>
      </c>
      <c r="T78" s="167" t="s">
        <v>53</v>
      </c>
      <c r="U78" s="168"/>
      <c r="V78" s="168">
        <v>4.0227660529860793E-2</v>
      </c>
    </row>
    <row r="79" spans="2:22" x14ac:dyDescent="0.2">
      <c r="B79" t="s">
        <v>39</v>
      </c>
      <c r="C79" s="79">
        <v>2.5789907507400303</v>
      </c>
      <c r="F79" t="s">
        <v>31</v>
      </c>
      <c r="G79" s="79">
        <v>-5.7686461454644462E-2</v>
      </c>
      <c r="I79" s="79" t="s">
        <v>15</v>
      </c>
      <c r="J79" s="79">
        <v>-0.7</v>
      </c>
      <c r="L79" s="167" t="s">
        <v>13</v>
      </c>
      <c r="M79" s="175"/>
      <c r="N79" s="175">
        <v>-1333.8860000000004</v>
      </c>
      <c r="P79" t="s">
        <v>47</v>
      </c>
      <c r="Q79" s="228">
        <v>-392.92399999999998</v>
      </c>
      <c r="T79" s="167" t="s">
        <v>13</v>
      </c>
      <c r="U79" s="168"/>
      <c r="V79" s="168">
        <v>-0.16070915662650606</v>
      </c>
    </row>
    <row r="80" spans="2:22" x14ac:dyDescent="0.2">
      <c r="B80" t="s">
        <v>6</v>
      </c>
      <c r="C80" s="79">
        <v>2.5894106070066392</v>
      </c>
      <c r="F80" t="s">
        <v>45</v>
      </c>
      <c r="G80" s="79">
        <v>-1.2747291361639868E-2</v>
      </c>
      <c r="I80" s="79" t="s">
        <v>51</v>
      </c>
      <c r="J80" s="79">
        <v>-0.69863013698630139</v>
      </c>
      <c r="L80" s="167" t="s">
        <v>62</v>
      </c>
      <c r="M80" s="175"/>
      <c r="N80" s="175">
        <v>1045.0400000000009</v>
      </c>
      <c r="P80" t="s">
        <v>65</v>
      </c>
      <c r="Q80" s="228">
        <v>-76.54700000000048</v>
      </c>
      <c r="T80" s="167" t="s">
        <v>62</v>
      </c>
      <c r="U80" s="168"/>
      <c r="V80" s="168">
        <v>0.1120085744908897</v>
      </c>
    </row>
    <row r="81" spans="2:22" x14ac:dyDescent="0.2">
      <c r="B81" t="s">
        <v>66</v>
      </c>
      <c r="C81" s="79">
        <v>2.6033221323930227</v>
      </c>
      <c r="F81" t="s">
        <v>65</v>
      </c>
      <c r="G81" s="79">
        <v>-6.9336050724638117E-3</v>
      </c>
      <c r="I81" s="79" t="s">
        <v>9</v>
      </c>
      <c r="J81" s="79">
        <v>-0.69767441860465118</v>
      </c>
      <c r="L81" s="167" t="s">
        <v>15</v>
      </c>
      <c r="M81" s="175"/>
      <c r="N81" s="175">
        <v>-665.91799999999967</v>
      </c>
      <c r="P81" t="s">
        <v>45</v>
      </c>
      <c r="Q81" s="228">
        <v>-43.532000000000153</v>
      </c>
      <c r="T81" s="167" t="s">
        <v>15</v>
      </c>
      <c r="U81" s="168"/>
      <c r="V81" s="168">
        <v>-0.10031907200964141</v>
      </c>
    </row>
    <row r="82" spans="2:22" x14ac:dyDescent="0.2">
      <c r="B82" t="s">
        <v>67</v>
      </c>
      <c r="C82" s="79">
        <v>2.6627459935813307</v>
      </c>
      <c r="F82" t="s">
        <v>67</v>
      </c>
      <c r="G82" s="79">
        <v>-2.4355228205747738E-3</v>
      </c>
      <c r="I82" s="79" t="s">
        <v>43</v>
      </c>
      <c r="J82" s="79">
        <v>-0.69724770642201839</v>
      </c>
      <c r="L82" s="167" t="s">
        <v>47</v>
      </c>
      <c r="M82" s="175"/>
      <c r="N82" s="175">
        <v>-392.92399999999998</v>
      </c>
      <c r="P82" t="s">
        <v>67</v>
      </c>
      <c r="Q82" s="228">
        <v>-40.342000000000553</v>
      </c>
      <c r="T82" s="167" t="s">
        <v>47</v>
      </c>
      <c r="U82" s="168"/>
      <c r="V82" s="168">
        <v>-0.53169688768606227</v>
      </c>
    </row>
    <row r="83" spans="2:22" x14ac:dyDescent="0.2">
      <c r="B83" t="s">
        <v>9</v>
      </c>
      <c r="C83" s="79">
        <v>2.6761872955941399</v>
      </c>
      <c r="F83" t="s">
        <v>59</v>
      </c>
      <c r="G83" s="79">
        <v>9.2622417582417741E-3</v>
      </c>
      <c r="I83" s="79" t="s">
        <v>62</v>
      </c>
      <c r="J83" s="79">
        <v>-0.68656716417910446</v>
      </c>
      <c r="L83" s="167" t="s">
        <v>27</v>
      </c>
      <c r="M83" s="175"/>
      <c r="N83" s="175">
        <v>1718.6749999999993</v>
      </c>
      <c r="P83" t="s">
        <v>59</v>
      </c>
      <c r="Q83" s="228">
        <v>105.35800000000017</v>
      </c>
      <c r="T83" s="167" t="s">
        <v>27</v>
      </c>
      <c r="U83" s="168"/>
      <c r="V83" s="168">
        <v>0.23307228098725241</v>
      </c>
    </row>
    <row r="84" spans="2:22" x14ac:dyDescent="0.2">
      <c r="B84" t="s">
        <v>65</v>
      </c>
      <c r="C84" s="79">
        <v>2.7548070910973088</v>
      </c>
      <c r="F84" t="s">
        <v>39</v>
      </c>
      <c r="G84" s="79">
        <v>1.4583872551207163E-2</v>
      </c>
      <c r="I84" s="79" t="s">
        <v>19</v>
      </c>
      <c r="J84" s="79">
        <v>-0.68558951965065507</v>
      </c>
      <c r="L84" s="167" t="s">
        <v>23</v>
      </c>
      <c r="M84" s="175"/>
      <c r="N84" s="175">
        <v>-3120.46</v>
      </c>
      <c r="P84" t="s">
        <v>86</v>
      </c>
      <c r="Q84" s="228">
        <v>226.423</v>
      </c>
      <c r="T84" s="167" t="s">
        <v>23</v>
      </c>
      <c r="U84" s="168"/>
      <c r="V84" s="168">
        <v>-0.56458476569567573</v>
      </c>
    </row>
    <row r="85" spans="2:22" x14ac:dyDescent="0.2">
      <c r="B85" t="s">
        <v>55</v>
      </c>
      <c r="C85" s="79">
        <v>2.755002250768555</v>
      </c>
      <c r="F85" t="s">
        <v>53</v>
      </c>
      <c r="G85" s="79">
        <v>4.0227660529860793E-2</v>
      </c>
      <c r="I85" s="79" t="s">
        <v>49</v>
      </c>
      <c r="J85" s="79">
        <v>-0.67924528301886788</v>
      </c>
      <c r="L85" s="167" t="s">
        <v>43</v>
      </c>
      <c r="M85" s="175"/>
      <c r="N85" s="175">
        <v>-599.23800000000028</v>
      </c>
      <c r="P85" t="s">
        <v>39</v>
      </c>
      <c r="Q85" s="228">
        <v>326.81000000000131</v>
      </c>
      <c r="T85" s="167" t="s">
        <v>43</v>
      </c>
      <c r="U85" s="168"/>
      <c r="V85" s="168">
        <v>-7.1126172106824953E-2</v>
      </c>
    </row>
    <row r="86" spans="2:22" x14ac:dyDescent="0.2">
      <c r="B86" t="s">
        <v>29</v>
      </c>
      <c r="C86" s="79">
        <v>2.7612721334020973</v>
      </c>
      <c r="F86" t="s">
        <v>62</v>
      </c>
      <c r="G86" s="79">
        <v>0.1120085744908897</v>
      </c>
      <c r="I86" s="79" t="s">
        <v>59</v>
      </c>
      <c r="J86" s="79">
        <v>-0.67123287671232879</v>
      </c>
      <c r="L86" s="167" t="s">
        <v>30</v>
      </c>
      <c r="M86" s="175"/>
      <c r="N86" s="175">
        <v>-5905.7669999999998</v>
      </c>
      <c r="P86" t="s">
        <v>53</v>
      </c>
      <c r="Q86" s="228">
        <v>358.34799999999996</v>
      </c>
      <c r="T86" s="167" t="s">
        <v>30</v>
      </c>
      <c r="U86" s="168"/>
      <c r="V86" s="168">
        <v>-0.16730692087594548</v>
      </c>
    </row>
    <row r="87" spans="2:22" x14ac:dyDescent="0.2">
      <c r="B87" t="s">
        <v>45</v>
      </c>
      <c r="C87" s="79">
        <v>2.8288348462664712</v>
      </c>
      <c r="F87" t="s">
        <v>86</v>
      </c>
      <c r="G87" s="79">
        <v>0.13656393244873341</v>
      </c>
      <c r="I87" s="79" t="s">
        <v>86</v>
      </c>
      <c r="J87" s="79">
        <v>-0.66666666666666663</v>
      </c>
      <c r="L87" s="167" t="s">
        <v>35</v>
      </c>
      <c r="M87" s="175"/>
      <c r="N87" s="175">
        <v>-7059.3980000000001</v>
      </c>
      <c r="P87" t="s">
        <v>25</v>
      </c>
      <c r="Q87" s="228">
        <v>405.3130000000001</v>
      </c>
      <c r="T87" s="167" t="s">
        <v>35</v>
      </c>
      <c r="U87" s="168"/>
      <c r="V87" s="168">
        <v>-0.57212075532863282</v>
      </c>
    </row>
    <row r="88" spans="2:22" x14ac:dyDescent="0.2">
      <c r="B88" t="s">
        <v>61</v>
      </c>
      <c r="C88" s="79">
        <v>3.0339462050791184</v>
      </c>
      <c r="F88" t="s">
        <v>25</v>
      </c>
      <c r="G88" s="79">
        <v>0.19599274661508709</v>
      </c>
      <c r="I88" s="79" t="s">
        <v>13</v>
      </c>
      <c r="J88" s="79">
        <v>-0.65789473684210531</v>
      </c>
      <c r="L88" s="167" t="s">
        <v>1</v>
      </c>
      <c r="M88" s="175"/>
      <c r="N88" s="175">
        <v>-5909.5460000000003</v>
      </c>
      <c r="P88" t="s">
        <v>9</v>
      </c>
      <c r="Q88" s="228">
        <v>574.2170000000001</v>
      </c>
      <c r="T88" s="167" t="s">
        <v>1</v>
      </c>
      <c r="U88" s="168"/>
      <c r="V88" s="168">
        <v>-0.68215929816460819</v>
      </c>
    </row>
    <row r="89" spans="2:22" x14ac:dyDescent="0.2">
      <c r="B89" t="s">
        <v>27</v>
      </c>
      <c r="C89" s="79">
        <v>3.0638460130187148</v>
      </c>
      <c r="F89" t="s">
        <v>49</v>
      </c>
      <c r="G89" s="79">
        <v>0.19622016883413196</v>
      </c>
      <c r="I89" s="79" t="s">
        <v>21</v>
      </c>
      <c r="J89" s="79">
        <v>-0.63716814159292035</v>
      </c>
      <c r="L89" s="167" t="s">
        <v>29</v>
      </c>
      <c r="M89" s="175"/>
      <c r="N89" s="175">
        <v>1187.3629999999998</v>
      </c>
      <c r="P89" t="s">
        <v>49</v>
      </c>
      <c r="Q89" s="228">
        <v>860.03300000000036</v>
      </c>
      <c r="T89" s="167" t="s">
        <v>29</v>
      </c>
      <c r="U89" s="168"/>
      <c r="V89" s="168">
        <v>0.61235843218153674</v>
      </c>
    </row>
    <row r="90" spans="2:22" x14ac:dyDescent="0.2">
      <c r="B90" t="s">
        <v>49</v>
      </c>
      <c r="C90" s="79">
        <v>3.1489551744037789</v>
      </c>
      <c r="F90" t="s">
        <v>9</v>
      </c>
      <c r="G90" s="79">
        <v>0.19848496370549606</v>
      </c>
      <c r="I90" s="79" t="s">
        <v>29</v>
      </c>
      <c r="J90" s="79">
        <v>-0.625</v>
      </c>
      <c r="L90" s="167" t="s">
        <v>41</v>
      </c>
      <c r="M90" s="175"/>
      <c r="N90" s="175">
        <v>-3849.8320000000003</v>
      </c>
      <c r="P90" t="s">
        <v>62</v>
      </c>
      <c r="Q90" s="228">
        <v>1045.0400000000009</v>
      </c>
      <c r="T90" s="167" t="s">
        <v>41</v>
      </c>
      <c r="U90" s="168"/>
      <c r="V90" s="168">
        <v>-0.22839534883720933</v>
      </c>
    </row>
    <row r="91" spans="2:22" x14ac:dyDescent="0.2">
      <c r="B91" t="s">
        <v>33</v>
      </c>
      <c r="C91" s="79">
        <v>3.4548136142625614</v>
      </c>
      <c r="F91" t="s">
        <v>27</v>
      </c>
      <c r="G91" s="79">
        <v>0.23307228098725241</v>
      </c>
      <c r="I91" s="79" t="s">
        <v>25</v>
      </c>
      <c r="J91" s="79">
        <v>-0.6071428571428571</v>
      </c>
      <c r="L91" s="167" t="s">
        <v>6</v>
      </c>
      <c r="M91" s="175"/>
      <c r="N91" s="175">
        <v>-8320.1049999999996</v>
      </c>
      <c r="P91" t="s">
        <v>29</v>
      </c>
      <c r="Q91" s="228">
        <v>1187.3629999999998</v>
      </c>
      <c r="T91" s="167" t="s">
        <v>6</v>
      </c>
      <c r="U91" s="168"/>
      <c r="V91" s="168">
        <v>-0.40858935323871726</v>
      </c>
    </row>
    <row r="92" spans="2:22" x14ac:dyDescent="0.2">
      <c r="B92" t="s">
        <v>7</v>
      </c>
      <c r="C92" s="79">
        <v>3.7129877635131576</v>
      </c>
      <c r="F92" t="s">
        <v>29</v>
      </c>
      <c r="G92" s="79">
        <v>0.61235843218153674</v>
      </c>
      <c r="I92" s="79" t="s">
        <v>53</v>
      </c>
      <c r="J92" s="79">
        <v>-0.56989247311827962</v>
      </c>
      <c r="L92" s="167" t="s">
        <v>7</v>
      </c>
      <c r="M92" s="175"/>
      <c r="N92" s="175">
        <v>-956.83100000000013</v>
      </c>
      <c r="P92" t="s">
        <v>27</v>
      </c>
      <c r="Q92" s="228">
        <v>1718.6749999999993</v>
      </c>
      <c r="T92" s="167" t="s">
        <v>7</v>
      </c>
      <c r="U92" s="168"/>
      <c r="V92" s="168">
        <v>-6.7644468009897499E-2</v>
      </c>
    </row>
    <row r="93" spans="2:22" ht="12.75" thickBot="1" x14ac:dyDescent="0.25">
      <c r="L93" s="167" t="s">
        <v>79</v>
      </c>
      <c r="M93" s="175"/>
      <c r="N93" s="175">
        <v>-58176.225999999966</v>
      </c>
      <c r="Q93" s="228"/>
      <c r="T93" s="167" t="s">
        <v>79</v>
      </c>
      <c r="U93" s="168"/>
      <c r="V93" s="168">
        <v>-0.15746924711391402</v>
      </c>
    </row>
    <row r="94" spans="2:22" ht="12.75" thickBot="1" x14ac:dyDescent="0.25">
      <c r="C94" s="174">
        <v>2.2617300160427543</v>
      </c>
      <c r="J94" s="79">
        <v>-0.74</v>
      </c>
    </row>
    <row r="95" spans="2:22" x14ac:dyDescent="0.2">
      <c r="F95" t="str">
        <f>K45</f>
        <v>Totalsum</v>
      </c>
      <c r="G95" s="79">
        <v>-0.13488565551029263</v>
      </c>
    </row>
  </sheetData>
  <sortState xmlns:xlrd2="http://schemas.microsoft.com/office/spreadsheetml/2017/richdata2" ref="F55:G92">
    <sortCondition ref="G55:G92"/>
  </sortState>
  <mergeCells count="1">
    <mergeCell ref="AM5:AO5"/>
  </mergeCells>
  <pageMargins left="0.7" right="0.7" top="0.75" bottom="0.75" header="0.3" footer="0.3"/>
  <pageSetup paperSize="9" orientation="portrait" horizontalDpi="0" verticalDpi="0" r:id="rId11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F0320-0368-4C37-82E9-E2CE93B67854}">
  <sheetPr>
    <tabColor rgb="FFC00000"/>
  </sheetPr>
  <dimension ref="D1:AA1142"/>
  <sheetViews>
    <sheetView topLeftCell="A1064" workbookViewId="0">
      <selection activeCell="A1085" sqref="A1085:XFD1086"/>
    </sheetView>
  </sheetViews>
  <sheetFormatPr baseColWidth="10" defaultRowHeight="12" x14ac:dyDescent="0.2"/>
  <cols>
    <col min="2" max="2" width="21.1640625" bestFit="1" customWidth="1"/>
    <col min="4" max="4" width="27" customWidth="1"/>
    <col min="5" max="5" width="15.1640625" customWidth="1"/>
    <col min="8" max="8" width="21" style="12" customWidth="1"/>
    <col min="9" max="9" width="23.5" style="12" customWidth="1"/>
    <col min="10" max="10" width="14.5" style="12" customWidth="1"/>
    <col min="16" max="16" width="23" customWidth="1"/>
    <col min="26" max="26" width="15" bestFit="1" customWidth="1"/>
    <col min="27" max="27" width="17.6640625" bestFit="1" customWidth="1"/>
    <col min="28" max="28" width="19.6640625" bestFit="1" customWidth="1"/>
  </cols>
  <sheetData>
    <row r="1" spans="4:27" ht="58.5" customHeight="1" x14ac:dyDescent="0.45">
      <c r="D1" s="18" t="s">
        <v>88</v>
      </c>
      <c r="E1" s="19"/>
      <c r="F1" s="19"/>
      <c r="G1" s="19"/>
      <c r="H1" s="20"/>
      <c r="I1" s="20"/>
      <c r="J1" s="20"/>
      <c r="O1" t="s">
        <v>155</v>
      </c>
    </row>
    <row r="2" spans="4:27" x14ac:dyDescent="0.2">
      <c r="D2" s="6" t="s">
        <v>82</v>
      </c>
      <c r="E2" s="6" t="s">
        <v>84</v>
      </c>
      <c r="F2" s="6" t="s">
        <v>85</v>
      </c>
      <c r="G2" s="6" t="s">
        <v>64</v>
      </c>
      <c r="H2" s="14" t="s">
        <v>76</v>
      </c>
      <c r="I2" s="9" t="s">
        <v>77</v>
      </c>
      <c r="J2" s="10" t="s">
        <v>87</v>
      </c>
    </row>
    <row r="3" spans="4:27" x14ac:dyDescent="0.2">
      <c r="D3" s="1" t="s">
        <v>1</v>
      </c>
      <c r="E3" s="8" t="s">
        <v>0</v>
      </c>
      <c r="F3" s="8" t="s">
        <v>1</v>
      </c>
      <c r="G3" s="8">
        <v>1995</v>
      </c>
      <c r="H3" s="16">
        <v>110</v>
      </c>
      <c r="I3" s="13">
        <v>8663</v>
      </c>
      <c r="J3" s="12">
        <v>78.75454545454545</v>
      </c>
      <c r="O3" t="s">
        <v>99</v>
      </c>
      <c r="P3" t="s">
        <v>54</v>
      </c>
      <c r="Q3" t="s">
        <v>55</v>
      </c>
      <c r="R3">
        <v>2022</v>
      </c>
      <c r="S3">
        <v>6</v>
      </c>
      <c r="T3" s="155">
        <v>1455.3430000000001</v>
      </c>
      <c r="U3" s="17">
        <v>242.55716666666669</v>
      </c>
      <c r="V3" s="17"/>
      <c r="W3" s="17"/>
      <c r="Z3" s="3" t="s">
        <v>85</v>
      </c>
      <c r="AA3" s="3" t="s">
        <v>82</v>
      </c>
    </row>
    <row r="4" spans="4:27" x14ac:dyDescent="0.2">
      <c r="D4" s="1" t="s">
        <v>1</v>
      </c>
      <c r="E4" s="7" t="s">
        <v>0</v>
      </c>
      <c r="F4" s="7" t="s">
        <v>1</v>
      </c>
      <c r="G4" s="7">
        <v>1996</v>
      </c>
      <c r="H4" s="15">
        <v>108</v>
      </c>
      <c r="I4" s="11">
        <v>8402</v>
      </c>
      <c r="J4" s="12">
        <v>77.796296296296291</v>
      </c>
      <c r="O4" t="s">
        <v>102</v>
      </c>
      <c r="P4" t="s">
        <v>36</v>
      </c>
      <c r="Q4" t="s">
        <v>37</v>
      </c>
      <c r="R4">
        <v>2022</v>
      </c>
      <c r="S4">
        <v>6</v>
      </c>
      <c r="T4" s="155">
        <v>1138.2059999999999</v>
      </c>
      <c r="U4" s="17">
        <v>189.70099999999999</v>
      </c>
      <c r="V4" s="17"/>
      <c r="W4" s="17"/>
      <c r="Z4" t="s">
        <v>55</v>
      </c>
      <c r="AA4" t="s">
        <v>99</v>
      </c>
    </row>
    <row r="5" spans="4:27" x14ac:dyDescent="0.2">
      <c r="D5" s="1" t="s">
        <v>1</v>
      </c>
      <c r="E5" s="8" t="s">
        <v>0</v>
      </c>
      <c r="F5" s="8" t="s">
        <v>1</v>
      </c>
      <c r="G5" s="8">
        <v>1997</v>
      </c>
      <c r="H5" s="16">
        <v>107</v>
      </c>
      <c r="I5" s="13">
        <v>8327.3640000000014</v>
      </c>
      <c r="J5" s="12">
        <v>77.825831775700948</v>
      </c>
      <c r="O5" t="s">
        <v>100</v>
      </c>
      <c r="P5" t="s">
        <v>4</v>
      </c>
      <c r="Q5" t="s">
        <v>5</v>
      </c>
      <c r="R5">
        <v>2022</v>
      </c>
      <c r="S5">
        <v>3</v>
      </c>
      <c r="T5" s="155">
        <v>500.06299999999999</v>
      </c>
      <c r="U5" s="17">
        <v>166.68766666666667</v>
      </c>
      <c r="V5" s="17"/>
      <c r="W5" s="17"/>
      <c r="Z5" t="s">
        <v>37</v>
      </c>
      <c r="AA5" t="s">
        <v>102</v>
      </c>
    </row>
    <row r="6" spans="4:27" x14ac:dyDescent="0.2">
      <c r="D6" s="1" t="s">
        <v>1</v>
      </c>
      <c r="E6" s="7" t="s">
        <v>0</v>
      </c>
      <c r="F6" s="7" t="s">
        <v>1</v>
      </c>
      <c r="G6" s="7">
        <v>1998</v>
      </c>
      <c r="H6" s="15">
        <v>103</v>
      </c>
      <c r="I6" s="11">
        <v>8071.4409999999998</v>
      </c>
      <c r="J6" s="12">
        <v>78.363504854368927</v>
      </c>
      <c r="O6" t="s">
        <v>99</v>
      </c>
      <c r="P6" t="s">
        <v>48</v>
      </c>
      <c r="Q6" t="s">
        <v>49</v>
      </c>
      <c r="R6">
        <v>2022</v>
      </c>
      <c r="S6">
        <v>17</v>
      </c>
      <c r="T6" s="155">
        <v>5832.8829999999998</v>
      </c>
      <c r="U6" s="17">
        <v>343.11076470588233</v>
      </c>
      <c r="V6" s="17"/>
      <c r="W6" s="17"/>
      <c r="Z6" t="s">
        <v>5</v>
      </c>
      <c r="AA6" t="s">
        <v>100</v>
      </c>
    </row>
    <row r="7" spans="4:27" x14ac:dyDescent="0.2">
      <c r="D7" s="1" t="s">
        <v>1</v>
      </c>
      <c r="E7" s="8" t="s">
        <v>0</v>
      </c>
      <c r="F7" s="8" t="s">
        <v>1</v>
      </c>
      <c r="G7" s="8">
        <v>1999</v>
      </c>
      <c r="H7" s="16">
        <v>101</v>
      </c>
      <c r="I7" s="13">
        <v>8003.652</v>
      </c>
      <c r="J7" s="12">
        <v>79.244079207920791</v>
      </c>
      <c r="O7" t="s">
        <v>100</v>
      </c>
      <c r="P7" t="s">
        <v>68</v>
      </c>
      <c r="Q7" t="s">
        <v>65</v>
      </c>
      <c r="R7">
        <v>2022</v>
      </c>
      <c r="S7">
        <v>49</v>
      </c>
      <c r="T7" s="155">
        <v>11160.441999999999</v>
      </c>
      <c r="U7" s="17">
        <v>227.76412244897958</v>
      </c>
      <c r="V7" s="17"/>
      <c r="W7" s="17"/>
      <c r="Z7" t="s">
        <v>49</v>
      </c>
      <c r="AA7" t="s">
        <v>99</v>
      </c>
    </row>
    <row r="8" spans="4:27" x14ac:dyDescent="0.2">
      <c r="D8" s="1" t="s">
        <v>1</v>
      </c>
      <c r="E8" s="7" t="s">
        <v>0</v>
      </c>
      <c r="F8" s="7" t="s">
        <v>1</v>
      </c>
      <c r="G8" s="7">
        <v>2000</v>
      </c>
      <c r="H8" s="15">
        <v>96</v>
      </c>
      <c r="I8" s="11">
        <v>7485.0139999999992</v>
      </c>
      <c r="J8" s="12">
        <v>77.96889583333332</v>
      </c>
      <c r="O8" t="s">
        <v>100</v>
      </c>
      <c r="P8" t="s">
        <v>72</v>
      </c>
      <c r="Q8" t="s">
        <v>3</v>
      </c>
      <c r="R8">
        <v>2022</v>
      </c>
      <c r="S8">
        <v>14</v>
      </c>
      <c r="T8" s="155">
        <v>2470.7249999999999</v>
      </c>
      <c r="U8" s="17">
        <v>176.48035714285714</v>
      </c>
      <c r="V8" s="17"/>
      <c r="W8" s="17"/>
      <c r="Z8" t="s">
        <v>65</v>
      </c>
      <c r="AA8" t="s">
        <v>100</v>
      </c>
    </row>
    <row r="9" spans="4:27" x14ac:dyDescent="0.2">
      <c r="D9" s="1" t="s">
        <v>1</v>
      </c>
      <c r="E9" s="8" t="s">
        <v>0</v>
      </c>
      <c r="F9" s="8" t="s">
        <v>1</v>
      </c>
      <c r="G9" s="8">
        <v>2001</v>
      </c>
      <c r="H9" s="16">
        <v>86</v>
      </c>
      <c r="I9" s="13">
        <v>6965.2870000000003</v>
      </c>
      <c r="J9" s="12">
        <v>80.991709302325589</v>
      </c>
      <c r="O9" t="s">
        <v>101</v>
      </c>
      <c r="P9" t="s">
        <v>16</v>
      </c>
      <c r="Q9" t="s">
        <v>17</v>
      </c>
      <c r="R9">
        <v>2022</v>
      </c>
      <c r="S9">
        <v>16</v>
      </c>
      <c r="T9" s="155">
        <v>1960.788</v>
      </c>
      <c r="U9" s="17">
        <v>122.54925</v>
      </c>
      <c r="V9" s="17"/>
      <c r="W9" s="17"/>
      <c r="Z9" t="s">
        <v>3</v>
      </c>
      <c r="AA9" t="s">
        <v>100</v>
      </c>
    </row>
    <row r="10" spans="4:27" x14ac:dyDescent="0.2">
      <c r="D10" s="1" t="s">
        <v>1</v>
      </c>
      <c r="E10" s="7" t="s">
        <v>0</v>
      </c>
      <c r="F10" s="7" t="s">
        <v>1</v>
      </c>
      <c r="G10" s="7">
        <v>2002</v>
      </c>
      <c r="H10" s="15">
        <v>77</v>
      </c>
      <c r="I10" s="11">
        <v>6590.7820000000002</v>
      </c>
      <c r="J10" s="12">
        <v>85.594571428571427</v>
      </c>
      <c r="O10" t="s">
        <v>99</v>
      </c>
      <c r="P10" t="s">
        <v>50</v>
      </c>
      <c r="Q10" t="s">
        <v>51</v>
      </c>
      <c r="R10">
        <v>2022</v>
      </c>
      <c r="S10">
        <v>22</v>
      </c>
      <c r="T10" s="155">
        <v>5188.1090000000004</v>
      </c>
      <c r="U10" s="17">
        <v>235.82313636363639</v>
      </c>
      <c r="V10" s="17"/>
      <c r="W10" s="17"/>
      <c r="Z10" t="s">
        <v>17</v>
      </c>
      <c r="AA10" t="s">
        <v>101</v>
      </c>
    </row>
    <row r="11" spans="4:27" x14ac:dyDescent="0.2">
      <c r="D11" s="1" t="s">
        <v>1</v>
      </c>
      <c r="E11" s="8" t="s">
        <v>0</v>
      </c>
      <c r="F11" s="8" t="s">
        <v>1</v>
      </c>
      <c r="G11" s="8">
        <v>2003</v>
      </c>
      <c r="H11" s="16">
        <v>72</v>
      </c>
      <c r="I11" s="13">
        <v>6361.7939999999999</v>
      </c>
      <c r="J11" s="12">
        <v>88.358249999999998</v>
      </c>
      <c r="O11" t="s">
        <v>98</v>
      </c>
      <c r="P11" t="s">
        <v>58</v>
      </c>
      <c r="Q11" t="s">
        <v>59</v>
      </c>
      <c r="R11">
        <v>2022</v>
      </c>
      <c r="S11">
        <v>48</v>
      </c>
      <c r="T11" s="155">
        <v>11528.767</v>
      </c>
      <c r="U11" s="17">
        <v>240.18264583333334</v>
      </c>
      <c r="V11" s="17"/>
      <c r="W11" s="17"/>
      <c r="Z11" t="s">
        <v>51</v>
      </c>
      <c r="AA11" t="s">
        <v>99</v>
      </c>
    </row>
    <row r="12" spans="4:27" x14ac:dyDescent="0.2">
      <c r="D12" s="1" t="s">
        <v>1</v>
      </c>
      <c r="E12" s="7" t="s">
        <v>0</v>
      </c>
      <c r="F12" s="7" t="s">
        <v>1</v>
      </c>
      <c r="G12" s="7">
        <v>2004</v>
      </c>
      <c r="H12" s="15">
        <v>67</v>
      </c>
      <c r="I12" s="11">
        <v>6308</v>
      </c>
      <c r="J12" s="12">
        <v>94.149253731343279</v>
      </c>
      <c r="O12" t="s">
        <v>103</v>
      </c>
      <c r="P12" t="s">
        <v>60</v>
      </c>
      <c r="Q12" t="s">
        <v>61</v>
      </c>
      <c r="R12">
        <v>2022</v>
      </c>
      <c r="S12">
        <v>77</v>
      </c>
      <c r="T12" s="155">
        <v>19107.382000000001</v>
      </c>
      <c r="U12" s="17">
        <v>248.1478181818182</v>
      </c>
      <c r="V12" s="17"/>
      <c r="W12" s="17"/>
      <c r="Z12" t="s">
        <v>59</v>
      </c>
      <c r="AA12" t="s">
        <v>98</v>
      </c>
    </row>
    <row r="13" spans="4:27" x14ac:dyDescent="0.2">
      <c r="D13" s="1" t="s">
        <v>1</v>
      </c>
      <c r="E13" s="8" t="s">
        <v>0</v>
      </c>
      <c r="F13" s="8" t="s">
        <v>1</v>
      </c>
      <c r="G13" s="8">
        <v>2005</v>
      </c>
      <c r="H13" s="16">
        <v>64</v>
      </c>
      <c r="I13" s="13">
        <v>6105</v>
      </c>
      <c r="J13" s="12">
        <v>95.390625</v>
      </c>
      <c r="O13" t="s">
        <v>99</v>
      </c>
      <c r="P13" t="s">
        <v>56</v>
      </c>
      <c r="Q13" t="s">
        <v>57</v>
      </c>
      <c r="R13">
        <v>2022</v>
      </c>
      <c r="S13">
        <v>17</v>
      </c>
      <c r="T13" s="155">
        <v>2412.578</v>
      </c>
      <c r="U13" s="17">
        <v>141.91635294117646</v>
      </c>
      <c r="V13" s="17"/>
      <c r="W13" s="17"/>
      <c r="Z13" t="s">
        <v>61</v>
      </c>
      <c r="AA13" t="s">
        <v>103</v>
      </c>
    </row>
    <row r="14" spans="4:27" x14ac:dyDescent="0.2">
      <c r="D14" s="1" t="s">
        <v>1</v>
      </c>
      <c r="E14" s="7" t="s">
        <v>0</v>
      </c>
      <c r="F14" s="7" t="s">
        <v>1</v>
      </c>
      <c r="G14" s="7">
        <v>2006</v>
      </c>
      <c r="H14" s="15">
        <v>54</v>
      </c>
      <c r="I14" s="11">
        <v>5640</v>
      </c>
      <c r="J14" s="12">
        <v>104.44444444444444</v>
      </c>
      <c r="O14" t="s">
        <v>98</v>
      </c>
      <c r="P14" t="s">
        <v>38</v>
      </c>
      <c r="Q14" t="s">
        <v>39</v>
      </c>
      <c r="R14">
        <v>2022</v>
      </c>
      <c r="S14">
        <v>75</v>
      </c>
      <c r="T14" s="155">
        <v>23135.078000000001</v>
      </c>
      <c r="U14" s="17">
        <v>308.46770666666669</v>
      </c>
      <c r="V14" s="17"/>
      <c r="W14" s="17"/>
      <c r="Z14" t="s">
        <v>57</v>
      </c>
      <c r="AA14" t="s">
        <v>99</v>
      </c>
    </row>
    <row r="15" spans="4:27" x14ac:dyDescent="0.2">
      <c r="D15" s="1" t="s">
        <v>1</v>
      </c>
      <c r="E15" s="8" t="s">
        <v>0</v>
      </c>
      <c r="F15" s="8" t="s">
        <v>1</v>
      </c>
      <c r="G15" s="8">
        <v>2007</v>
      </c>
      <c r="H15" s="16">
        <v>50</v>
      </c>
      <c r="I15" s="13">
        <v>5796</v>
      </c>
      <c r="J15" s="12">
        <v>115.92</v>
      </c>
      <c r="O15" t="s">
        <v>99</v>
      </c>
      <c r="P15" t="s">
        <v>44</v>
      </c>
      <c r="Q15" t="s">
        <v>45</v>
      </c>
      <c r="R15">
        <v>2022</v>
      </c>
      <c r="S15">
        <v>13</v>
      </c>
      <c r="T15" s="155">
        <v>3207.1909999999998</v>
      </c>
      <c r="U15" s="17">
        <v>246.70699999999999</v>
      </c>
      <c r="V15" s="17"/>
      <c r="W15" s="17"/>
      <c r="Z15" t="s">
        <v>39</v>
      </c>
      <c r="AA15" t="s">
        <v>98</v>
      </c>
    </row>
    <row r="16" spans="4:27" x14ac:dyDescent="0.2">
      <c r="D16" s="1" t="s">
        <v>1</v>
      </c>
      <c r="E16" s="7" t="s">
        <v>0</v>
      </c>
      <c r="F16" s="7" t="s">
        <v>1</v>
      </c>
      <c r="G16" s="7">
        <v>2008</v>
      </c>
      <c r="H16" s="15">
        <v>45</v>
      </c>
      <c r="I16" s="11">
        <v>5515</v>
      </c>
      <c r="J16" s="12">
        <v>122.55555555555556</v>
      </c>
      <c r="O16" t="s">
        <v>102</v>
      </c>
      <c r="P16" t="s">
        <v>24</v>
      </c>
      <c r="Q16" t="s">
        <v>25</v>
      </c>
      <c r="R16">
        <v>2022</v>
      </c>
      <c r="S16">
        <v>11</v>
      </c>
      <c r="T16" s="155">
        <v>2343.3829999999998</v>
      </c>
      <c r="U16" s="17">
        <v>213.03481818181817</v>
      </c>
      <c r="V16" s="17"/>
      <c r="W16" s="17"/>
      <c r="Z16" t="s">
        <v>45</v>
      </c>
      <c r="AA16" t="s">
        <v>99</v>
      </c>
    </row>
    <row r="17" spans="4:27" x14ac:dyDescent="0.2">
      <c r="D17" s="1" t="s">
        <v>1</v>
      </c>
      <c r="E17" s="8" t="s">
        <v>0</v>
      </c>
      <c r="F17" s="8" t="s">
        <v>1</v>
      </c>
      <c r="G17" s="8">
        <v>2009</v>
      </c>
      <c r="H17" s="16">
        <v>42</v>
      </c>
      <c r="I17" s="13">
        <v>5445</v>
      </c>
      <c r="J17" s="12">
        <v>129.64285714285714</v>
      </c>
      <c r="O17" t="s">
        <v>101</v>
      </c>
      <c r="P17" t="s">
        <v>20</v>
      </c>
      <c r="Q17" t="s">
        <v>21</v>
      </c>
      <c r="R17">
        <v>2022</v>
      </c>
      <c r="S17">
        <v>41</v>
      </c>
      <c r="T17" s="155">
        <v>8346.6830000000009</v>
      </c>
      <c r="U17" s="17">
        <v>203.5776341463415</v>
      </c>
      <c r="V17" s="17"/>
      <c r="W17" s="17"/>
      <c r="Z17" t="s">
        <v>25</v>
      </c>
      <c r="AA17" t="s">
        <v>102</v>
      </c>
    </row>
    <row r="18" spans="4:27" x14ac:dyDescent="0.2">
      <c r="D18" s="1" t="s">
        <v>1</v>
      </c>
      <c r="E18" s="7" t="s">
        <v>0</v>
      </c>
      <c r="F18" s="7" t="s">
        <v>1</v>
      </c>
      <c r="G18" s="7">
        <v>2010</v>
      </c>
      <c r="H18" s="15">
        <v>40</v>
      </c>
      <c r="I18" s="11">
        <v>5626.6409999999996</v>
      </c>
      <c r="J18" s="12">
        <v>140.66602499999999</v>
      </c>
      <c r="O18" t="s">
        <v>102</v>
      </c>
      <c r="P18" t="s">
        <v>32</v>
      </c>
      <c r="Q18" t="s">
        <v>33</v>
      </c>
      <c r="R18">
        <v>2022</v>
      </c>
      <c r="S18">
        <v>1</v>
      </c>
      <c r="T18" s="155">
        <v>274.86200000000002</v>
      </c>
      <c r="U18" s="17">
        <v>274.86200000000002</v>
      </c>
      <c r="V18" s="17"/>
      <c r="W18" s="17"/>
      <c r="Z18" t="s">
        <v>21</v>
      </c>
      <c r="AA18" t="s">
        <v>101</v>
      </c>
    </row>
    <row r="19" spans="4:27" x14ac:dyDescent="0.2">
      <c r="D19" s="1" t="s">
        <v>1</v>
      </c>
      <c r="E19" s="8" t="s">
        <v>0</v>
      </c>
      <c r="F19" s="8" t="s">
        <v>1</v>
      </c>
      <c r="G19" s="8">
        <v>2011</v>
      </c>
      <c r="H19" s="16">
        <v>41</v>
      </c>
      <c r="I19" s="13">
        <v>5602.0849999999991</v>
      </c>
      <c r="J19" s="12">
        <v>136.63621951219511</v>
      </c>
      <c r="O19" t="s">
        <v>101</v>
      </c>
      <c r="P19" t="s">
        <v>18</v>
      </c>
      <c r="Q19" t="s">
        <v>19</v>
      </c>
      <c r="R19">
        <v>2022</v>
      </c>
      <c r="S19">
        <v>72</v>
      </c>
      <c r="T19" s="155">
        <v>11634.973</v>
      </c>
      <c r="U19" s="17">
        <v>161.59684722222221</v>
      </c>
      <c r="V19" s="17"/>
      <c r="W19" s="17"/>
      <c r="Z19" t="s">
        <v>33</v>
      </c>
      <c r="AA19" t="s">
        <v>102</v>
      </c>
    </row>
    <row r="20" spans="4:27" x14ac:dyDescent="0.2">
      <c r="D20" s="1" t="s">
        <v>1</v>
      </c>
      <c r="E20" s="7" t="s">
        <v>0</v>
      </c>
      <c r="F20" s="7" t="s">
        <v>1</v>
      </c>
      <c r="G20" s="7">
        <v>2012</v>
      </c>
      <c r="H20" s="15">
        <v>40</v>
      </c>
      <c r="I20" s="11">
        <v>5616.8870000000006</v>
      </c>
      <c r="J20" s="12">
        <v>140.42217500000001</v>
      </c>
      <c r="O20" t="s">
        <v>99</v>
      </c>
      <c r="P20" t="s">
        <v>81</v>
      </c>
      <c r="Q20" t="s">
        <v>31</v>
      </c>
      <c r="R20">
        <v>2022</v>
      </c>
      <c r="S20">
        <v>68</v>
      </c>
      <c r="T20" s="155">
        <v>18837.664000000001</v>
      </c>
      <c r="U20" s="17">
        <v>277.02447058823532</v>
      </c>
      <c r="V20" s="17"/>
      <c r="W20" s="17"/>
      <c r="Z20" t="s">
        <v>19</v>
      </c>
      <c r="AA20" t="s">
        <v>101</v>
      </c>
    </row>
    <row r="21" spans="4:27" x14ac:dyDescent="0.2">
      <c r="D21" s="1" t="s">
        <v>1</v>
      </c>
      <c r="E21" s="8" t="s">
        <v>0</v>
      </c>
      <c r="F21" s="8" t="s">
        <v>1</v>
      </c>
      <c r="G21" s="8">
        <v>2013</v>
      </c>
      <c r="H21" s="16">
        <v>38</v>
      </c>
      <c r="I21" s="13">
        <v>5747.9369999999999</v>
      </c>
      <c r="J21" s="12">
        <v>151.26149999999998</v>
      </c>
      <c r="O21" t="s">
        <v>99</v>
      </c>
      <c r="P21" t="s">
        <v>70</v>
      </c>
      <c r="Q21" t="s">
        <v>86</v>
      </c>
      <c r="R21">
        <v>2022</v>
      </c>
      <c r="S21">
        <v>8</v>
      </c>
      <c r="T21" s="155">
        <v>1885.7429999999999</v>
      </c>
      <c r="U21" s="17">
        <v>235.71787499999999</v>
      </c>
      <c r="V21" s="17"/>
      <c r="W21" s="17"/>
      <c r="Z21" t="s">
        <v>86</v>
      </c>
      <c r="AA21" t="s">
        <v>99</v>
      </c>
    </row>
    <row r="22" spans="4:27" x14ac:dyDescent="0.2">
      <c r="D22" s="1" t="s">
        <v>1</v>
      </c>
      <c r="E22" s="7" t="s">
        <v>0</v>
      </c>
      <c r="F22" s="7" t="s">
        <v>1</v>
      </c>
      <c r="G22" s="7">
        <v>2014</v>
      </c>
      <c r="H22" s="15">
        <v>36</v>
      </c>
      <c r="I22" s="11">
        <v>5497.5049999999992</v>
      </c>
      <c r="J22" s="12">
        <v>152.70847222222221</v>
      </c>
      <c r="O22" t="s">
        <v>99</v>
      </c>
      <c r="P22" t="s">
        <v>75</v>
      </c>
      <c r="Q22" t="s">
        <v>67</v>
      </c>
      <c r="R22">
        <v>2022</v>
      </c>
      <c r="S22">
        <v>69</v>
      </c>
      <c r="T22" s="155">
        <v>16744.844000000001</v>
      </c>
      <c r="U22" s="17">
        <v>242.67889855072465</v>
      </c>
      <c r="V22" s="17"/>
      <c r="W22" s="17"/>
      <c r="Z22" t="s">
        <v>31</v>
      </c>
      <c r="AA22" t="s">
        <v>99</v>
      </c>
    </row>
    <row r="23" spans="4:27" x14ac:dyDescent="0.2">
      <c r="D23" s="1" t="s">
        <v>1</v>
      </c>
      <c r="E23" s="8" t="s">
        <v>0</v>
      </c>
      <c r="F23" s="8" t="s">
        <v>1</v>
      </c>
      <c r="G23" s="8">
        <v>2015</v>
      </c>
      <c r="H23" s="16">
        <v>33</v>
      </c>
      <c r="I23" s="13">
        <v>5531.37</v>
      </c>
      <c r="J23" s="12">
        <v>167.61727272727273</v>
      </c>
      <c r="O23" t="s">
        <v>101</v>
      </c>
      <c r="P23" t="s">
        <v>10</v>
      </c>
      <c r="Q23" t="s">
        <v>11</v>
      </c>
      <c r="R23">
        <v>2022</v>
      </c>
      <c r="S23">
        <v>43</v>
      </c>
      <c r="T23" s="155">
        <v>8017.73</v>
      </c>
      <c r="U23" s="17">
        <v>186.45883720930232</v>
      </c>
      <c r="V23" s="17"/>
      <c r="W23" s="17"/>
      <c r="Z23" t="s">
        <v>67</v>
      </c>
      <c r="AA23" t="s">
        <v>99</v>
      </c>
    </row>
    <row r="24" spans="4:27" x14ac:dyDescent="0.2">
      <c r="D24" s="1" t="s">
        <v>1</v>
      </c>
      <c r="E24" s="7" t="s">
        <v>0</v>
      </c>
      <c r="F24" s="7" t="s">
        <v>1</v>
      </c>
      <c r="G24" s="7">
        <v>2016</v>
      </c>
      <c r="H24" s="15">
        <v>32</v>
      </c>
      <c r="I24" s="11">
        <v>5503.1949999999997</v>
      </c>
      <c r="J24" s="12">
        <v>171.97484374999999</v>
      </c>
      <c r="O24" t="s">
        <v>100</v>
      </c>
      <c r="P24" t="s">
        <v>71</v>
      </c>
      <c r="Q24" t="s">
        <v>66</v>
      </c>
      <c r="R24">
        <v>2022</v>
      </c>
      <c r="S24">
        <v>97</v>
      </c>
      <c r="T24" s="155">
        <v>26188.311000000002</v>
      </c>
      <c r="U24" s="17">
        <v>269.98258762886599</v>
      </c>
      <c r="V24" s="17"/>
      <c r="W24" s="17"/>
      <c r="Z24" t="s">
        <v>11</v>
      </c>
      <c r="AA24" t="s">
        <v>101</v>
      </c>
    </row>
    <row r="25" spans="4:27" x14ac:dyDescent="0.2">
      <c r="D25" s="1" t="s">
        <v>1</v>
      </c>
      <c r="E25" s="8" t="s">
        <v>0</v>
      </c>
      <c r="F25" s="8" t="s">
        <v>1</v>
      </c>
      <c r="G25" s="8">
        <v>2017</v>
      </c>
      <c r="H25" s="16">
        <v>34</v>
      </c>
      <c r="I25" s="13">
        <v>4924.7280000000001</v>
      </c>
      <c r="J25" s="12">
        <v>144.8449411764706</v>
      </c>
      <c r="O25" t="s">
        <v>103</v>
      </c>
      <c r="P25" t="s">
        <v>8</v>
      </c>
      <c r="Q25" t="s">
        <v>9</v>
      </c>
      <c r="R25">
        <v>2022</v>
      </c>
      <c r="S25">
        <v>13</v>
      </c>
      <c r="T25" s="155">
        <v>3215.2959999999998</v>
      </c>
      <c r="U25" s="17">
        <v>247.33046153846152</v>
      </c>
      <c r="V25" s="17"/>
      <c r="W25" s="17"/>
      <c r="Z25" t="s">
        <v>66</v>
      </c>
      <c r="AA25" t="s">
        <v>100</v>
      </c>
    </row>
    <row r="26" spans="4:27" x14ac:dyDescent="0.2">
      <c r="D26" s="1" t="s">
        <v>1</v>
      </c>
      <c r="E26" s="7" t="s">
        <v>0</v>
      </c>
      <c r="F26" s="7" t="s">
        <v>1</v>
      </c>
      <c r="G26" s="7">
        <v>2018</v>
      </c>
      <c r="H26" s="15">
        <v>29</v>
      </c>
      <c r="I26" s="11">
        <v>4605.3389999999999</v>
      </c>
      <c r="J26" s="12">
        <v>158.80479310344828</v>
      </c>
      <c r="O26" t="s">
        <v>99</v>
      </c>
      <c r="P26" t="s">
        <v>52</v>
      </c>
      <c r="Q26" t="s">
        <v>53</v>
      </c>
      <c r="R26">
        <v>2022</v>
      </c>
      <c r="S26">
        <v>40</v>
      </c>
      <c r="T26" s="155">
        <v>10238.766</v>
      </c>
      <c r="U26" s="17">
        <v>255.96914999999998</v>
      </c>
      <c r="V26" s="17"/>
      <c r="W26" s="17"/>
      <c r="Z26" t="s">
        <v>9</v>
      </c>
      <c r="AA26" t="s">
        <v>103</v>
      </c>
    </row>
    <row r="27" spans="4:27" x14ac:dyDescent="0.2">
      <c r="D27" s="1" t="s">
        <v>1</v>
      </c>
      <c r="E27" s="8" t="s">
        <v>0</v>
      </c>
      <c r="F27" s="8" t="s">
        <v>1</v>
      </c>
      <c r="G27" s="8">
        <v>2019</v>
      </c>
      <c r="H27" s="16">
        <v>29</v>
      </c>
      <c r="I27" s="13">
        <v>4333.0590000000002</v>
      </c>
      <c r="J27" s="12">
        <v>149.41582758620692</v>
      </c>
      <c r="O27" t="s">
        <v>101</v>
      </c>
      <c r="P27" t="s">
        <v>12</v>
      </c>
      <c r="Q27" t="s">
        <v>13</v>
      </c>
      <c r="R27">
        <v>2022</v>
      </c>
      <c r="S27">
        <v>39</v>
      </c>
      <c r="T27" s="155">
        <v>6926.0010000000002</v>
      </c>
      <c r="U27" s="17">
        <v>177.58976923076924</v>
      </c>
      <c r="V27" s="17"/>
      <c r="W27" s="17"/>
      <c r="Z27" t="s">
        <v>53</v>
      </c>
      <c r="AA27" t="s">
        <v>99</v>
      </c>
    </row>
    <row r="28" spans="4:27" x14ac:dyDescent="0.2">
      <c r="D28" s="1" t="s">
        <v>1</v>
      </c>
      <c r="E28" s="7" t="s">
        <v>0</v>
      </c>
      <c r="F28" s="7" t="s">
        <v>1</v>
      </c>
      <c r="G28" s="7">
        <v>2020</v>
      </c>
      <c r="H28" s="15">
        <v>25</v>
      </c>
      <c r="I28" s="11">
        <v>4166.2809999999999</v>
      </c>
      <c r="J28" s="12">
        <v>166.65124</v>
      </c>
      <c r="O28" t="s">
        <v>100</v>
      </c>
      <c r="P28" t="s">
        <v>63</v>
      </c>
      <c r="Q28" t="s">
        <v>62</v>
      </c>
      <c r="R28">
        <v>2022</v>
      </c>
      <c r="S28">
        <v>42</v>
      </c>
      <c r="T28" s="155">
        <v>10074.51</v>
      </c>
      <c r="U28" s="17">
        <v>239.86928571428572</v>
      </c>
      <c r="V28" s="17"/>
      <c r="W28" s="17"/>
      <c r="Z28" t="s">
        <v>13</v>
      </c>
      <c r="AA28" t="s">
        <v>101</v>
      </c>
    </row>
    <row r="29" spans="4:27" x14ac:dyDescent="0.2">
      <c r="D29" s="1" t="s">
        <v>1</v>
      </c>
      <c r="E29" s="8" t="s">
        <v>0</v>
      </c>
      <c r="F29" s="8" t="s">
        <v>1</v>
      </c>
      <c r="G29" s="8">
        <v>2021</v>
      </c>
      <c r="H29" s="16">
        <v>24</v>
      </c>
      <c r="I29" s="13">
        <v>4105.4089999999997</v>
      </c>
      <c r="J29" s="12">
        <v>171.05870833333333</v>
      </c>
      <c r="O29" t="s">
        <v>101</v>
      </c>
      <c r="P29" t="s">
        <v>14</v>
      </c>
      <c r="Q29" t="s">
        <v>15</v>
      </c>
      <c r="R29">
        <v>2022</v>
      </c>
      <c r="S29">
        <v>30</v>
      </c>
      <c r="T29" s="155">
        <v>6041.1180000000004</v>
      </c>
      <c r="U29" s="17">
        <v>201.37060000000002</v>
      </c>
      <c r="V29" s="17"/>
      <c r="W29" s="17"/>
      <c r="Z29" t="s">
        <v>62</v>
      </c>
      <c r="AA29" t="s">
        <v>100</v>
      </c>
    </row>
    <row r="30" spans="4:27" x14ac:dyDescent="0.2">
      <c r="D30" s="38" t="s">
        <v>98</v>
      </c>
      <c r="E30" s="36" t="s">
        <v>69</v>
      </c>
      <c r="F30" s="7" t="s">
        <v>30</v>
      </c>
      <c r="G30" s="7">
        <v>1995</v>
      </c>
      <c r="H30" s="15">
        <v>427</v>
      </c>
      <c r="I30" s="11">
        <v>35299</v>
      </c>
      <c r="J30" s="12">
        <v>82.667447306791573</v>
      </c>
      <c r="O30" t="s">
        <v>99</v>
      </c>
      <c r="P30" t="s">
        <v>46</v>
      </c>
      <c r="Q30" t="s">
        <v>47</v>
      </c>
      <c r="R30">
        <v>2022</v>
      </c>
      <c r="S30">
        <v>2</v>
      </c>
      <c r="T30" s="155">
        <v>296.75099999999998</v>
      </c>
      <c r="U30" s="17">
        <v>148.37549999999999</v>
      </c>
      <c r="V30" s="17"/>
      <c r="W30" s="17"/>
      <c r="Z30" t="s">
        <v>15</v>
      </c>
      <c r="AA30" t="s">
        <v>101</v>
      </c>
    </row>
    <row r="31" spans="4:27" x14ac:dyDescent="0.2">
      <c r="D31" s="38" t="s">
        <v>98</v>
      </c>
      <c r="E31" s="8" t="s">
        <v>69</v>
      </c>
      <c r="F31" s="8" t="s">
        <v>30</v>
      </c>
      <c r="G31" s="8">
        <v>1996</v>
      </c>
      <c r="H31" s="16">
        <v>425</v>
      </c>
      <c r="I31" s="13">
        <v>34875</v>
      </c>
      <c r="J31" s="12">
        <v>82.058823529411768</v>
      </c>
      <c r="O31" t="s">
        <v>102</v>
      </c>
      <c r="P31" t="s">
        <v>26</v>
      </c>
      <c r="Q31" t="s">
        <v>27</v>
      </c>
      <c r="R31">
        <v>2022</v>
      </c>
      <c r="S31">
        <v>32</v>
      </c>
      <c r="T31" s="155">
        <v>8879.0519999999997</v>
      </c>
      <c r="U31" s="17">
        <v>277.47037499999999</v>
      </c>
      <c r="V31" s="17"/>
      <c r="W31" s="17"/>
      <c r="Z31" t="s">
        <v>47</v>
      </c>
      <c r="AA31" t="s">
        <v>99</v>
      </c>
    </row>
    <row r="32" spans="4:27" x14ac:dyDescent="0.2">
      <c r="D32" s="38" t="s">
        <v>98</v>
      </c>
      <c r="E32" s="7" t="s">
        <v>69</v>
      </c>
      <c r="F32" s="7" t="s">
        <v>30</v>
      </c>
      <c r="G32" s="7">
        <v>1997</v>
      </c>
      <c r="H32" s="15">
        <v>423</v>
      </c>
      <c r="I32" s="11">
        <v>35175.239000000001</v>
      </c>
      <c r="J32" s="12">
        <v>83.156593380614666</v>
      </c>
      <c r="O32" t="s">
        <v>100</v>
      </c>
      <c r="P32" t="s">
        <v>22</v>
      </c>
      <c r="Q32" t="s">
        <v>23</v>
      </c>
      <c r="R32">
        <v>2022</v>
      </c>
      <c r="S32">
        <v>13</v>
      </c>
      <c r="T32" s="155">
        <v>2809.1089999999999</v>
      </c>
      <c r="U32" s="17">
        <v>216.08530769230768</v>
      </c>
      <c r="V32" s="17"/>
      <c r="W32" s="17"/>
      <c r="Z32" t="s">
        <v>27</v>
      </c>
      <c r="AA32" t="s">
        <v>102</v>
      </c>
    </row>
    <row r="33" spans="4:27" x14ac:dyDescent="0.2">
      <c r="D33" s="38" t="s">
        <v>98</v>
      </c>
      <c r="E33" s="8" t="s">
        <v>69</v>
      </c>
      <c r="F33" s="8" t="s">
        <v>30</v>
      </c>
      <c r="G33" s="8">
        <v>1998</v>
      </c>
      <c r="H33" s="16">
        <v>417</v>
      </c>
      <c r="I33" s="13">
        <v>35496.803</v>
      </c>
      <c r="J33" s="12">
        <v>85.124227817745805</v>
      </c>
      <c r="O33" t="s">
        <v>98</v>
      </c>
      <c r="P33" t="s">
        <v>42</v>
      </c>
      <c r="Q33" t="s">
        <v>43</v>
      </c>
      <c r="R33">
        <v>2022</v>
      </c>
      <c r="S33">
        <v>33</v>
      </c>
      <c r="T33" s="155">
        <v>7580.6130000000003</v>
      </c>
      <c r="U33" s="17">
        <v>229.71554545454546</v>
      </c>
      <c r="V33" s="17"/>
      <c r="W33" s="17"/>
      <c r="Z33" t="s">
        <v>23</v>
      </c>
      <c r="AA33" t="s">
        <v>100</v>
      </c>
    </row>
    <row r="34" spans="4:27" x14ac:dyDescent="0.2">
      <c r="D34" s="38" t="s">
        <v>98</v>
      </c>
      <c r="E34" s="7" t="s">
        <v>69</v>
      </c>
      <c r="F34" s="7" t="s">
        <v>30</v>
      </c>
      <c r="G34" s="7">
        <v>1999</v>
      </c>
      <c r="H34" s="15">
        <v>402</v>
      </c>
      <c r="I34" s="11">
        <v>34630.764000000003</v>
      </c>
      <c r="J34" s="12">
        <v>86.146179104477625</v>
      </c>
      <c r="O34" t="s">
        <v>98</v>
      </c>
      <c r="P34" t="s">
        <v>69</v>
      </c>
      <c r="Q34" t="s">
        <v>30</v>
      </c>
      <c r="R34">
        <v>2022</v>
      </c>
      <c r="S34">
        <v>116</v>
      </c>
      <c r="T34" s="155">
        <v>29505.187999999998</v>
      </c>
      <c r="U34" s="17">
        <v>254.35506896551723</v>
      </c>
      <c r="V34" s="17"/>
      <c r="W34" s="17"/>
      <c r="Z34" t="s">
        <v>43</v>
      </c>
      <c r="AA34" t="s">
        <v>98</v>
      </c>
    </row>
    <row r="35" spans="4:27" x14ac:dyDescent="0.2">
      <c r="D35" s="38" t="s">
        <v>98</v>
      </c>
      <c r="E35" s="8" t="s">
        <v>69</v>
      </c>
      <c r="F35" s="8" t="s">
        <v>30</v>
      </c>
      <c r="G35" s="8">
        <v>2000</v>
      </c>
      <c r="H35" s="16">
        <v>386</v>
      </c>
      <c r="I35" s="13">
        <v>32987.921999999999</v>
      </c>
      <c r="J35" s="12">
        <v>85.4609378238342</v>
      </c>
      <c r="O35" t="s">
        <v>102</v>
      </c>
      <c r="P35" t="s">
        <v>34</v>
      </c>
      <c r="Q35" t="s">
        <v>35</v>
      </c>
      <c r="R35">
        <v>2022</v>
      </c>
      <c r="S35">
        <v>33</v>
      </c>
      <c r="T35" s="155">
        <v>5359.9660000000003</v>
      </c>
      <c r="U35" s="17">
        <v>162.42321212121215</v>
      </c>
      <c r="V35" s="17"/>
      <c r="W35" s="17"/>
      <c r="Z35" t="s">
        <v>30</v>
      </c>
      <c r="AA35" t="s">
        <v>98</v>
      </c>
    </row>
    <row r="36" spans="4:27" x14ac:dyDescent="0.2">
      <c r="D36" s="38" t="s">
        <v>98</v>
      </c>
      <c r="E36" s="7" t="s">
        <v>69</v>
      </c>
      <c r="F36" s="7" t="s">
        <v>30</v>
      </c>
      <c r="G36" s="7">
        <v>2001</v>
      </c>
      <c r="H36" s="15">
        <v>358</v>
      </c>
      <c r="I36" s="11">
        <v>32009.182000000001</v>
      </c>
      <c r="J36" s="12">
        <v>89.411122905027938</v>
      </c>
      <c r="O36" t="s">
        <v>1</v>
      </c>
      <c r="P36" t="s">
        <v>0</v>
      </c>
      <c r="Q36" t="s">
        <v>1</v>
      </c>
      <c r="R36">
        <v>2022</v>
      </c>
      <c r="S36">
        <v>21</v>
      </c>
      <c r="T36" s="155">
        <v>3670.0120000000002</v>
      </c>
      <c r="U36" s="17">
        <v>174.76247619047621</v>
      </c>
      <c r="V36" s="17"/>
      <c r="W36" s="17"/>
      <c r="Z36" t="s">
        <v>35</v>
      </c>
      <c r="AA36" t="s">
        <v>102</v>
      </c>
    </row>
    <row r="37" spans="4:27" x14ac:dyDescent="0.2">
      <c r="D37" s="38" t="s">
        <v>98</v>
      </c>
      <c r="E37" s="8" t="s">
        <v>69</v>
      </c>
      <c r="F37" s="8" t="s">
        <v>30</v>
      </c>
      <c r="G37" s="8">
        <v>2002</v>
      </c>
      <c r="H37" s="16">
        <v>334</v>
      </c>
      <c r="I37" s="13">
        <v>32716.830999999998</v>
      </c>
      <c r="J37" s="12">
        <v>97.954583832335331</v>
      </c>
      <c r="O37" t="s">
        <v>102</v>
      </c>
      <c r="P37" t="s">
        <v>28</v>
      </c>
      <c r="Q37" t="s">
        <v>29</v>
      </c>
      <c r="R37">
        <v>2022</v>
      </c>
      <c r="S37">
        <v>12</v>
      </c>
      <c r="T37" s="155">
        <v>2734.915</v>
      </c>
      <c r="U37" s="17">
        <v>227.90958333333333</v>
      </c>
      <c r="V37" s="17"/>
      <c r="W37" s="17"/>
      <c r="Z37" t="s">
        <v>1</v>
      </c>
      <c r="AA37" t="s">
        <v>1</v>
      </c>
    </row>
    <row r="38" spans="4:27" x14ac:dyDescent="0.2">
      <c r="D38" s="38" t="s">
        <v>98</v>
      </c>
      <c r="E38" s="7" t="s">
        <v>69</v>
      </c>
      <c r="F38" s="7" t="s">
        <v>30</v>
      </c>
      <c r="G38" s="7">
        <v>2003</v>
      </c>
      <c r="H38" s="15">
        <v>311</v>
      </c>
      <c r="I38" s="11">
        <v>33417.557000000001</v>
      </c>
      <c r="J38" s="12">
        <v>107.45195176848875</v>
      </c>
      <c r="O38" t="s">
        <v>98</v>
      </c>
      <c r="P38" t="s">
        <v>40</v>
      </c>
      <c r="Q38" t="s">
        <v>41</v>
      </c>
      <c r="R38">
        <v>2022</v>
      </c>
      <c r="S38">
        <v>53</v>
      </c>
      <c r="T38" s="155">
        <v>12542.991</v>
      </c>
      <c r="U38" s="17">
        <v>236.66020754716982</v>
      </c>
      <c r="V38" s="17"/>
      <c r="W38" s="17"/>
      <c r="Z38" t="s">
        <v>29</v>
      </c>
      <c r="AA38" t="s">
        <v>102</v>
      </c>
    </row>
    <row r="39" spans="4:27" x14ac:dyDescent="0.2">
      <c r="D39" s="38" t="s">
        <v>98</v>
      </c>
      <c r="E39" s="8" t="s">
        <v>69</v>
      </c>
      <c r="F39" s="8" t="s">
        <v>30</v>
      </c>
      <c r="G39" s="8">
        <v>2004</v>
      </c>
      <c r="H39" s="16">
        <v>306</v>
      </c>
      <c r="I39" s="13">
        <v>33989</v>
      </c>
      <c r="J39" s="12">
        <v>111.07516339869281</v>
      </c>
      <c r="O39" t="s">
        <v>103</v>
      </c>
      <c r="P39" t="s">
        <v>73</v>
      </c>
      <c r="Q39" t="s">
        <v>6</v>
      </c>
      <c r="R39">
        <v>2022</v>
      </c>
      <c r="S39">
        <v>42</v>
      </c>
      <c r="T39" s="155">
        <v>12378.343000000001</v>
      </c>
      <c r="U39" s="17">
        <v>294.7224523809524</v>
      </c>
      <c r="V39" s="17"/>
      <c r="W39" s="17"/>
      <c r="Z39" t="s">
        <v>41</v>
      </c>
      <c r="AA39" t="s">
        <v>98</v>
      </c>
    </row>
    <row r="40" spans="4:27" x14ac:dyDescent="0.2">
      <c r="D40" s="38" t="s">
        <v>98</v>
      </c>
      <c r="E40" s="7" t="s">
        <v>69</v>
      </c>
      <c r="F40" s="7" t="s">
        <v>30</v>
      </c>
      <c r="G40" s="7">
        <v>2005</v>
      </c>
      <c r="H40" s="15">
        <v>292</v>
      </c>
      <c r="I40" s="11">
        <v>33991</v>
      </c>
      <c r="J40" s="12">
        <v>116.40753424657534</v>
      </c>
      <c r="O40" t="s">
        <v>103</v>
      </c>
      <c r="P40" t="s">
        <v>74</v>
      </c>
      <c r="Q40" t="s">
        <v>7</v>
      </c>
      <c r="R40">
        <v>2022</v>
      </c>
      <c r="S40">
        <v>47</v>
      </c>
      <c r="T40" s="155">
        <v>13987.79</v>
      </c>
      <c r="U40" s="17">
        <v>297.61255319148938</v>
      </c>
      <c r="V40" s="17"/>
      <c r="W40" s="17"/>
      <c r="Z40" t="s">
        <v>6</v>
      </c>
      <c r="AA40" t="s">
        <v>103</v>
      </c>
    </row>
    <row r="41" spans="4:27" x14ac:dyDescent="0.2">
      <c r="D41" s="38" t="s">
        <v>98</v>
      </c>
      <c r="E41" s="8" t="s">
        <v>69</v>
      </c>
      <c r="F41" s="8" t="s">
        <v>30</v>
      </c>
      <c r="G41" s="8">
        <v>2006</v>
      </c>
      <c r="H41" s="16">
        <v>273</v>
      </c>
      <c r="I41" s="13">
        <v>33669</v>
      </c>
      <c r="J41" s="12">
        <v>123.32967032967034</v>
      </c>
      <c r="T41" s="155"/>
      <c r="U41" s="17"/>
      <c r="V41" s="17"/>
      <c r="W41" s="17"/>
      <c r="Z41" t="s">
        <v>7</v>
      </c>
      <c r="AA41" t="s">
        <v>103</v>
      </c>
    </row>
    <row r="42" spans="4:27" x14ac:dyDescent="0.2">
      <c r="D42" s="38" t="s">
        <v>98</v>
      </c>
      <c r="E42" s="7" t="s">
        <v>69</v>
      </c>
      <c r="F42" s="7" t="s">
        <v>30</v>
      </c>
      <c r="G42" s="7">
        <v>2007</v>
      </c>
      <c r="H42" s="15">
        <v>244</v>
      </c>
      <c r="I42" s="11">
        <v>35500</v>
      </c>
      <c r="J42" s="12">
        <v>145.49180327868854</v>
      </c>
      <c r="Q42" t="s">
        <v>79</v>
      </c>
      <c r="S42">
        <v>1341</v>
      </c>
      <c r="T42" s="155">
        <v>319612.16899999999</v>
      </c>
      <c r="U42" s="17">
        <v>238.33867934377329</v>
      </c>
      <c r="V42" s="17"/>
      <c r="W42" s="17"/>
      <c r="Z42" t="s">
        <v>79</v>
      </c>
    </row>
    <row r="43" spans="4:27" x14ac:dyDescent="0.2">
      <c r="D43" s="38" t="s">
        <v>98</v>
      </c>
      <c r="E43" s="8" t="s">
        <v>69</v>
      </c>
      <c r="F43" s="8" t="s">
        <v>30</v>
      </c>
      <c r="G43" s="8">
        <v>2008</v>
      </c>
      <c r="H43" s="16">
        <v>229</v>
      </c>
      <c r="I43" s="13">
        <v>34105</v>
      </c>
      <c r="J43" s="12">
        <v>148.93013100436681</v>
      </c>
      <c r="T43" s="155"/>
      <c r="U43" s="17"/>
      <c r="V43" s="17"/>
      <c r="W43" s="17"/>
    </row>
    <row r="44" spans="4:27" x14ac:dyDescent="0.2">
      <c r="D44" s="38" t="s">
        <v>98</v>
      </c>
      <c r="E44" s="7" t="s">
        <v>69</v>
      </c>
      <c r="F44" s="7" t="s">
        <v>30</v>
      </c>
      <c r="G44" s="7">
        <v>2009</v>
      </c>
      <c r="H44" s="15">
        <v>208</v>
      </c>
      <c r="I44" s="11">
        <v>33773</v>
      </c>
      <c r="J44" s="12">
        <v>162.37019230769232</v>
      </c>
      <c r="V44" s="17"/>
      <c r="W44" s="17"/>
    </row>
    <row r="45" spans="4:27" x14ac:dyDescent="0.2">
      <c r="D45" s="38" t="s">
        <v>98</v>
      </c>
      <c r="E45" s="8" t="s">
        <v>69</v>
      </c>
      <c r="F45" s="8" t="s">
        <v>30</v>
      </c>
      <c r="G45" s="8">
        <v>2010</v>
      </c>
      <c r="H45" s="16">
        <v>198</v>
      </c>
      <c r="I45" s="13">
        <v>34143.03</v>
      </c>
      <c r="J45" s="12">
        <v>172.43954545454545</v>
      </c>
      <c r="T45" s="155"/>
    </row>
    <row r="46" spans="4:27" x14ac:dyDescent="0.2">
      <c r="D46" s="38" t="s">
        <v>98</v>
      </c>
      <c r="E46" s="7" t="s">
        <v>69</v>
      </c>
      <c r="F46" s="7" t="s">
        <v>30</v>
      </c>
      <c r="G46" s="7">
        <v>2011</v>
      </c>
      <c r="H46" s="15">
        <v>199</v>
      </c>
      <c r="I46" s="11">
        <v>33526.135999999999</v>
      </c>
      <c r="J46" s="12">
        <v>168.47304522613064</v>
      </c>
    </row>
    <row r="47" spans="4:27" x14ac:dyDescent="0.2">
      <c r="D47" s="38" t="s">
        <v>98</v>
      </c>
      <c r="E47" s="8" t="s">
        <v>69</v>
      </c>
      <c r="F47" s="8" t="s">
        <v>30</v>
      </c>
      <c r="G47" s="8">
        <v>2012</v>
      </c>
      <c r="H47" s="16">
        <v>187</v>
      </c>
      <c r="I47" s="13">
        <v>34750.088000000003</v>
      </c>
      <c r="J47" s="12">
        <v>185.8293475935829</v>
      </c>
      <c r="N47" t="s">
        <v>179</v>
      </c>
      <c r="Q47" t="s">
        <v>85</v>
      </c>
      <c r="R47">
        <v>2023</v>
      </c>
    </row>
    <row r="48" spans="4:27" x14ac:dyDescent="0.2">
      <c r="D48" s="38" t="s">
        <v>98</v>
      </c>
      <c r="E48" s="7" t="s">
        <v>69</v>
      </c>
      <c r="F48" s="7" t="s">
        <v>30</v>
      </c>
      <c r="G48" s="7">
        <v>2013</v>
      </c>
      <c r="H48" s="15">
        <v>180</v>
      </c>
      <c r="I48" s="11">
        <v>34016.409</v>
      </c>
      <c r="J48" s="12">
        <v>188.98005000000001</v>
      </c>
    </row>
    <row r="49" spans="4:21" x14ac:dyDescent="0.2">
      <c r="D49" s="38" t="s">
        <v>98</v>
      </c>
      <c r="E49" s="8" t="s">
        <v>69</v>
      </c>
      <c r="F49" s="8" t="s">
        <v>30</v>
      </c>
      <c r="G49" s="8">
        <v>2014</v>
      </c>
      <c r="H49" s="16">
        <v>170</v>
      </c>
      <c r="I49" s="13">
        <v>32745.102000000003</v>
      </c>
      <c r="J49" s="12">
        <v>192.61824705882356</v>
      </c>
      <c r="O49" s="151" t="s">
        <v>99</v>
      </c>
      <c r="P49" s="151" t="s">
        <v>54</v>
      </c>
      <c r="Q49" s="151" t="s">
        <v>55</v>
      </c>
      <c r="R49" s="151">
        <v>2023</v>
      </c>
      <c r="S49" s="151">
        <v>5</v>
      </c>
      <c r="T49" s="212">
        <v>1224.049</v>
      </c>
      <c r="U49" s="213">
        <v>244.8098</v>
      </c>
    </row>
    <row r="50" spans="4:21" x14ac:dyDescent="0.2">
      <c r="D50" s="38" t="s">
        <v>98</v>
      </c>
      <c r="E50" s="7" t="s">
        <v>69</v>
      </c>
      <c r="F50" s="7" t="s">
        <v>30</v>
      </c>
      <c r="G50" s="7">
        <v>2015</v>
      </c>
      <c r="H50" s="15">
        <v>151</v>
      </c>
      <c r="I50" s="11">
        <v>32846.731</v>
      </c>
      <c r="J50" s="12">
        <v>217.52801986754966</v>
      </c>
      <c r="O50" s="151" t="s">
        <v>102</v>
      </c>
      <c r="P50" s="151" t="s">
        <v>36</v>
      </c>
      <c r="Q50" s="151" t="s">
        <v>37</v>
      </c>
      <c r="R50" s="151">
        <v>2023</v>
      </c>
      <c r="S50" s="151">
        <v>5</v>
      </c>
      <c r="T50" s="212">
        <v>1162.6130000000001</v>
      </c>
      <c r="U50" s="213">
        <v>232.52260000000001</v>
      </c>
    </row>
    <row r="51" spans="4:21" x14ac:dyDescent="0.2">
      <c r="D51" s="38" t="s">
        <v>98</v>
      </c>
      <c r="E51" s="8" t="s">
        <v>69</v>
      </c>
      <c r="F51" s="8" t="s">
        <v>30</v>
      </c>
      <c r="G51" s="8">
        <v>2016</v>
      </c>
      <c r="H51" s="16">
        <v>146</v>
      </c>
      <c r="I51" s="13">
        <v>32842.423000000003</v>
      </c>
      <c r="J51" s="12">
        <v>224.94810273972604</v>
      </c>
      <c r="O51" s="151" t="s">
        <v>100</v>
      </c>
      <c r="P51" s="151" t="s">
        <v>4</v>
      </c>
      <c r="Q51" s="151" t="s">
        <v>5</v>
      </c>
      <c r="R51" s="151">
        <v>2023</v>
      </c>
      <c r="S51" s="151">
        <v>3</v>
      </c>
      <c r="T51" s="212">
        <v>414.40699999999998</v>
      </c>
      <c r="U51" s="213">
        <v>138.13566666666665</v>
      </c>
    </row>
    <row r="52" spans="4:21" x14ac:dyDescent="0.2">
      <c r="D52" s="38" t="s">
        <v>98</v>
      </c>
      <c r="E52" s="7" t="s">
        <v>69</v>
      </c>
      <c r="F52" s="7" t="s">
        <v>30</v>
      </c>
      <c r="G52" s="7">
        <v>2017</v>
      </c>
      <c r="H52" s="15">
        <v>141</v>
      </c>
      <c r="I52" s="11">
        <v>31470.800999999999</v>
      </c>
      <c r="J52" s="12">
        <v>223.19717021276594</v>
      </c>
      <c r="O52" s="151" t="s">
        <v>99</v>
      </c>
      <c r="P52" s="151" t="s">
        <v>48</v>
      </c>
      <c r="Q52" s="151" t="s">
        <v>49</v>
      </c>
      <c r="R52" s="151">
        <v>2023</v>
      </c>
      <c r="S52" s="151">
        <v>17</v>
      </c>
      <c r="T52" s="212">
        <v>5830.9189999999999</v>
      </c>
      <c r="U52" s="213">
        <v>342.99523529411766</v>
      </c>
    </row>
    <row r="53" spans="4:21" x14ac:dyDescent="0.2">
      <c r="D53" s="38" t="s">
        <v>98</v>
      </c>
      <c r="E53" s="8" t="s">
        <v>69</v>
      </c>
      <c r="F53" s="8" t="s">
        <v>30</v>
      </c>
      <c r="G53" s="8">
        <v>2018</v>
      </c>
      <c r="H53" s="16">
        <v>140</v>
      </c>
      <c r="I53" s="13">
        <v>32453.233</v>
      </c>
      <c r="J53" s="12">
        <v>231.80880714285715</v>
      </c>
      <c r="O53" s="151" t="s">
        <v>100</v>
      </c>
      <c r="P53" s="151" t="s">
        <v>68</v>
      </c>
      <c r="Q53" s="151" t="s">
        <v>65</v>
      </c>
      <c r="R53" s="151">
        <v>2023</v>
      </c>
      <c r="S53" s="151">
        <v>44</v>
      </c>
      <c r="T53" s="212">
        <v>10573.451999999999</v>
      </c>
      <c r="U53" s="213">
        <v>240.30572727272727</v>
      </c>
    </row>
    <row r="54" spans="4:21" x14ac:dyDescent="0.2">
      <c r="D54" s="38" t="s">
        <v>98</v>
      </c>
      <c r="E54" s="7" t="s">
        <v>69</v>
      </c>
      <c r="F54" s="7" t="s">
        <v>30</v>
      </c>
      <c r="G54" s="7">
        <v>2019</v>
      </c>
      <c r="H54" s="15">
        <v>133</v>
      </c>
      <c r="I54" s="11">
        <v>31466.701000000001</v>
      </c>
      <c r="J54" s="12">
        <v>236.59173684210526</v>
      </c>
      <c r="O54" s="151" t="s">
        <v>100</v>
      </c>
      <c r="P54" s="151" t="s">
        <v>72</v>
      </c>
      <c r="Q54" s="151" t="s">
        <v>3</v>
      </c>
      <c r="R54" s="151">
        <v>2023</v>
      </c>
      <c r="S54" s="151">
        <v>14</v>
      </c>
      <c r="T54" s="212">
        <v>2182.8719999999998</v>
      </c>
      <c r="U54" s="213">
        <v>155.91942857142857</v>
      </c>
    </row>
    <row r="55" spans="4:21" x14ac:dyDescent="0.2">
      <c r="D55" s="38" t="s">
        <v>98</v>
      </c>
      <c r="E55" s="8" t="s">
        <v>69</v>
      </c>
      <c r="F55" s="8" t="s">
        <v>30</v>
      </c>
      <c r="G55" s="8">
        <v>2020</v>
      </c>
      <c r="H55" s="16">
        <v>126</v>
      </c>
      <c r="I55" s="13">
        <v>30350.847000000002</v>
      </c>
      <c r="J55" s="12">
        <v>240.87973809523811</v>
      </c>
      <c r="O55" s="151" t="s">
        <v>101</v>
      </c>
      <c r="P55" s="151" t="s">
        <v>16</v>
      </c>
      <c r="Q55" s="151" t="s">
        <v>17</v>
      </c>
      <c r="R55" s="151">
        <v>2023</v>
      </c>
      <c r="S55" s="151">
        <v>17</v>
      </c>
      <c r="T55" s="212">
        <v>1893.6849999999999</v>
      </c>
      <c r="U55" s="213">
        <v>111.39323529411764</v>
      </c>
    </row>
    <row r="56" spans="4:21" x14ac:dyDescent="0.2">
      <c r="D56" s="38" t="s">
        <v>98</v>
      </c>
      <c r="E56" s="7" t="s">
        <v>69</v>
      </c>
      <c r="F56" s="7" t="s">
        <v>30</v>
      </c>
      <c r="G56" s="7">
        <v>2021</v>
      </c>
      <c r="H56" s="15">
        <v>117</v>
      </c>
      <c r="I56" s="11">
        <v>31255.558000000001</v>
      </c>
      <c r="J56" s="12">
        <v>267.14152136752136</v>
      </c>
      <c r="O56" s="151" t="s">
        <v>99</v>
      </c>
      <c r="P56" s="151" t="s">
        <v>50</v>
      </c>
      <c r="Q56" s="151" t="s">
        <v>51</v>
      </c>
      <c r="R56" s="151">
        <v>2023</v>
      </c>
      <c r="S56" s="151">
        <v>22</v>
      </c>
      <c r="T56" s="212">
        <v>5180.9679999999998</v>
      </c>
      <c r="U56" s="213">
        <v>235.49854545454545</v>
      </c>
    </row>
    <row r="57" spans="4:21" x14ac:dyDescent="0.2">
      <c r="D57" s="39" t="s">
        <v>99</v>
      </c>
      <c r="E57" s="37" t="s">
        <v>70</v>
      </c>
      <c r="F57" s="8" t="s">
        <v>31</v>
      </c>
      <c r="G57" s="8">
        <v>1995</v>
      </c>
      <c r="H57" s="16">
        <v>230</v>
      </c>
      <c r="I57" s="13">
        <v>18355</v>
      </c>
      <c r="J57" s="12">
        <v>79.804347826086953</v>
      </c>
      <c r="O57" s="151" t="s">
        <v>98</v>
      </c>
      <c r="P57" s="151" t="s">
        <v>58</v>
      </c>
      <c r="Q57" s="151" t="s">
        <v>59</v>
      </c>
      <c r="R57" s="151">
        <v>2023</v>
      </c>
      <c r="S57" s="151">
        <v>47</v>
      </c>
      <c r="T57" s="212">
        <v>10938.994000000001</v>
      </c>
      <c r="U57" s="213">
        <v>232.74455319148939</v>
      </c>
    </row>
    <row r="58" spans="4:21" x14ac:dyDescent="0.2">
      <c r="D58" s="39" t="s">
        <v>99</v>
      </c>
      <c r="E58" s="7" t="s">
        <v>70</v>
      </c>
      <c r="F58" s="7" t="s">
        <v>31</v>
      </c>
      <c r="G58" s="7">
        <v>1996</v>
      </c>
      <c r="H58" s="15">
        <v>228</v>
      </c>
      <c r="I58" s="11">
        <v>18158</v>
      </c>
      <c r="J58" s="12">
        <v>79.640350877192986</v>
      </c>
      <c r="O58" s="151" t="s">
        <v>103</v>
      </c>
      <c r="P58" s="151" t="s">
        <v>60</v>
      </c>
      <c r="Q58" s="151" t="s">
        <v>61</v>
      </c>
      <c r="R58" s="151">
        <v>2023</v>
      </c>
      <c r="S58" s="151">
        <v>75</v>
      </c>
      <c r="T58" s="212">
        <v>18297.511999999999</v>
      </c>
      <c r="U58" s="213">
        <v>243.96682666666666</v>
      </c>
    </row>
    <row r="59" spans="4:21" x14ac:dyDescent="0.2">
      <c r="D59" s="39" t="s">
        <v>99</v>
      </c>
      <c r="E59" s="8" t="s">
        <v>70</v>
      </c>
      <c r="F59" s="8" t="s">
        <v>31</v>
      </c>
      <c r="G59" s="8">
        <v>1997</v>
      </c>
      <c r="H59" s="16">
        <v>227</v>
      </c>
      <c r="I59" s="13">
        <v>18435.436999999998</v>
      </c>
      <c r="J59" s="12">
        <v>81.213378854625546</v>
      </c>
      <c r="O59" s="151" t="s">
        <v>99</v>
      </c>
      <c r="P59" s="151" t="s">
        <v>56</v>
      </c>
      <c r="Q59" s="151" t="s">
        <v>57</v>
      </c>
      <c r="R59" s="151">
        <v>2023</v>
      </c>
      <c r="S59" s="151">
        <v>16</v>
      </c>
      <c r="T59" s="212">
        <v>2276.973</v>
      </c>
      <c r="U59" s="213">
        <v>142.3108125</v>
      </c>
    </row>
    <row r="60" spans="4:21" x14ac:dyDescent="0.2">
      <c r="D60" s="39" t="s">
        <v>99</v>
      </c>
      <c r="E60" s="7" t="s">
        <v>70</v>
      </c>
      <c r="F60" s="7" t="s">
        <v>31</v>
      </c>
      <c r="G60" s="7">
        <v>1998</v>
      </c>
      <c r="H60" s="15">
        <v>222</v>
      </c>
      <c r="I60" s="11">
        <v>18229.064000000002</v>
      </c>
      <c r="J60" s="12">
        <v>82.112900900900911</v>
      </c>
      <c r="O60" s="151" t="s">
        <v>98</v>
      </c>
      <c r="P60" s="151" t="s">
        <v>38</v>
      </c>
      <c r="Q60" s="151" t="s">
        <v>39</v>
      </c>
      <c r="R60" s="151">
        <v>2023</v>
      </c>
      <c r="S60" s="151">
        <v>71</v>
      </c>
      <c r="T60" s="212">
        <v>21656.812000000002</v>
      </c>
      <c r="U60" s="213">
        <v>305.02552112676057</v>
      </c>
    </row>
    <row r="61" spans="4:21" x14ac:dyDescent="0.2">
      <c r="D61" s="39" t="s">
        <v>99</v>
      </c>
      <c r="E61" s="8" t="s">
        <v>70</v>
      </c>
      <c r="F61" s="8" t="s">
        <v>31</v>
      </c>
      <c r="G61" s="8">
        <v>1999</v>
      </c>
      <c r="H61" s="16">
        <v>217</v>
      </c>
      <c r="I61" s="13">
        <v>17736.026000000002</v>
      </c>
      <c r="J61" s="12">
        <v>81.732838709677424</v>
      </c>
      <c r="O61" s="151" t="s">
        <v>99</v>
      </c>
      <c r="P61" s="151" t="s">
        <v>44</v>
      </c>
      <c r="Q61" s="151" t="s">
        <v>45</v>
      </c>
      <c r="R61" s="151">
        <v>2023</v>
      </c>
      <c r="S61" s="151">
        <v>12</v>
      </c>
      <c r="T61" s="212">
        <v>3229.3629999999998</v>
      </c>
      <c r="U61" s="213">
        <v>269.11358333333334</v>
      </c>
    </row>
    <row r="62" spans="4:21" x14ac:dyDescent="0.2">
      <c r="D62" s="39" t="s">
        <v>99</v>
      </c>
      <c r="E62" s="7" t="s">
        <v>70</v>
      </c>
      <c r="F62" s="7" t="s">
        <v>31</v>
      </c>
      <c r="G62" s="7">
        <v>2000</v>
      </c>
      <c r="H62" s="15">
        <v>212</v>
      </c>
      <c r="I62" s="11">
        <v>16676.021000000001</v>
      </c>
      <c r="J62" s="12">
        <v>78.660476415094337</v>
      </c>
      <c r="O62" s="151" t="s">
        <v>102</v>
      </c>
      <c r="P62" s="151" t="s">
        <v>24</v>
      </c>
      <c r="Q62" s="151" t="s">
        <v>25</v>
      </c>
      <c r="R62" s="151">
        <v>2023</v>
      </c>
      <c r="S62" s="151">
        <v>11</v>
      </c>
      <c r="T62" s="212">
        <v>2431.538</v>
      </c>
      <c r="U62" s="213">
        <v>221.04890909090909</v>
      </c>
    </row>
    <row r="63" spans="4:21" x14ac:dyDescent="0.2">
      <c r="D63" s="39" t="s">
        <v>99</v>
      </c>
      <c r="E63" s="8" t="s">
        <v>70</v>
      </c>
      <c r="F63" s="8" t="s">
        <v>31</v>
      </c>
      <c r="G63" s="8">
        <v>2001</v>
      </c>
      <c r="H63" s="16">
        <v>194</v>
      </c>
      <c r="I63" s="13">
        <v>16215.75</v>
      </c>
      <c r="J63" s="12">
        <v>83.586340206185568</v>
      </c>
      <c r="O63" s="151" t="s">
        <v>101</v>
      </c>
      <c r="P63" s="151" t="s">
        <v>20</v>
      </c>
      <c r="Q63" s="151" t="s">
        <v>21</v>
      </c>
      <c r="R63" s="151">
        <v>2023</v>
      </c>
      <c r="S63" s="151">
        <v>39</v>
      </c>
      <c r="T63" s="212">
        <v>7119.598</v>
      </c>
      <c r="U63" s="213">
        <v>182.55379487179488</v>
      </c>
    </row>
    <row r="64" spans="4:21" x14ac:dyDescent="0.2">
      <c r="D64" s="39" t="s">
        <v>99</v>
      </c>
      <c r="E64" s="7" t="s">
        <v>70</v>
      </c>
      <c r="F64" s="7" t="s">
        <v>31</v>
      </c>
      <c r="G64" s="7">
        <v>2002</v>
      </c>
      <c r="H64" s="15">
        <v>191</v>
      </c>
      <c r="I64" s="11">
        <v>16314.929</v>
      </c>
      <c r="J64" s="12">
        <v>85.418476439790581</v>
      </c>
      <c r="O64" s="151" t="s">
        <v>102</v>
      </c>
      <c r="P64" s="151" t="s">
        <v>32</v>
      </c>
      <c r="Q64" s="151" t="s">
        <v>33</v>
      </c>
      <c r="R64" s="151">
        <v>2023</v>
      </c>
      <c r="S64" s="151">
        <v>1</v>
      </c>
      <c r="T64" s="212">
        <v>288.14100000000002</v>
      </c>
      <c r="U64" s="213">
        <v>288.14100000000002</v>
      </c>
    </row>
    <row r="65" spans="4:21" x14ac:dyDescent="0.2">
      <c r="D65" s="39" t="s">
        <v>99</v>
      </c>
      <c r="E65" s="8" t="s">
        <v>70</v>
      </c>
      <c r="F65" s="8" t="s">
        <v>31</v>
      </c>
      <c r="G65" s="8">
        <v>2003</v>
      </c>
      <c r="H65" s="16">
        <v>179</v>
      </c>
      <c r="I65" s="13">
        <v>16788.613000000001</v>
      </c>
      <c r="J65" s="12">
        <v>93.791134078212295</v>
      </c>
      <c r="O65" s="151" t="s">
        <v>101</v>
      </c>
      <c r="P65" s="151" t="s">
        <v>18</v>
      </c>
      <c r="Q65" s="151" t="s">
        <v>19</v>
      </c>
      <c r="R65" s="151">
        <v>2023</v>
      </c>
      <c r="S65" s="151">
        <v>69</v>
      </c>
      <c r="T65" s="212">
        <v>11008.686</v>
      </c>
      <c r="U65" s="213">
        <v>159.54617391304348</v>
      </c>
    </row>
    <row r="66" spans="4:21" x14ac:dyDescent="0.2">
      <c r="D66" s="39" t="s">
        <v>99</v>
      </c>
      <c r="E66" s="7" t="s">
        <v>70</v>
      </c>
      <c r="F66" s="7" t="s">
        <v>31</v>
      </c>
      <c r="G66" s="7">
        <v>2004</v>
      </c>
      <c r="H66" s="15">
        <v>168</v>
      </c>
      <c r="I66" s="11">
        <v>16606</v>
      </c>
      <c r="J66" s="12">
        <v>98.845238095238102</v>
      </c>
      <c r="O66" s="151" t="s">
        <v>99</v>
      </c>
      <c r="P66" s="151" t="s">
        <v>81</v>
      </c>
      <c r="Q66" s="151" t="s">
        <v>31</v>
      </c>
      <c r="R66" s="151">
        <v>2023</v>
      </c>
      <c r="S66" s="151">
        <v>62</v>
      </c>
      <c r="T66" s="212">
        <v>17896.638999999999</v>
      </c>
      <c r="U66" s="213">
        <v>288.65546774193547</v>
      </c>
    </row>
    <row r="67" spans="4:21" x14ac:dyDescent="0.2">
      <c r="D67" s="39" t="s">
        <v>99</v>
      </c>
      <c r="E67" s="8" t="s">
        <v>70</v>
      </c>
      <c r="F67" s="8" t="s">
        <v>31</v>
      </c>
      <c r="G67" s="8">
        <v>2005</v>
      </c>
      <c r="H67" s="16">
        <v>161</v>
      </c>
      <c r="I67" s="13">
        <v>16560</v>
      </c>
      <c r="J67" s="12">
        <v>102.85714285714286</v>
      </c>
      <c r="O67" s="151" t="s">
        <v>99</v>
      </c>
      <c r="P67" s="151" t="s">
        <v>70</v>
      </c>
      <c r="Q67" s="151" t="s">
        <v>178</v>
      </c>
      <c r="R67" s="151">
        <v>2023</v>
      </c>
      <c r="S67" s="151">
        <v>8</v>
      </c>
      <c r="T67" s="212">
        <v>1862.09</v>
      </c>
      <c r="U67" s="213">
        <v>232.76124999999999</v>
      </c>
    </row>
    <row r="68" spans="4:21" x14ac:dyDescent="0.2">
      <c r="D68" s="39" t="s">
        <v>99</v>
      </c>
      <c r="E68" s="7" t="s">
        <v>70</v>
      </c>
      <c r="F68" s="7" t="s">
        <v>31</v>
      </c>
      <c r="G68" s="7">
        <v>2006</v>
      </c>
      <c r="H68" s="15">
        <v>149</v>
      </c>
      <c r="I68" s="11">
        <v>16501</v>
      </c>
      <c r="J68" s="12">
        <v>110.74496644295301</v>
      </c>
      <c r="O68" s="151" t="s">
        <v>99</v>
      </c>
      <c r="P68" s="151" t="s">
        <v>75</v>
      </c>
      <c r="Q68" s="151" t="s">
        <v>67</v>
      </c>
      <c r="R68" s="151">
        <v>2023</v>
      </c>
      <c r="S68" s="151">
        <v>67</v>
      </c>
      <c r="T68" s="212">
        <v>16441.042000000001</v>
      </c>
      <c r="U68" s="213">
        <v>245.3886865671642</v>
      </c>
    </row>
    <row r="69" spans="4:21" x14ac:dyDescent="0.2">
      <c r="D69" s="39" t="s">
        <v>99</v>
      </c>
      <c r="E69" s="8" t="s">
        <v>70</v>
      </c>
      <c r="F69" s="8" t="s">
        <v>31</v>
      </c>
      <c r="G69" s="8">
        <v>2007</v>
      </c>
      <c r="H69" s="16">
        <v>130</v>
      </c>
      <c r="I69" s="13">
        <v>17421</v>
      </c>
      <c r="J69" s="12">
        <v>134.00769230769231</v>
      </c>
      <c r="O69" s="151" t="s">
        <v>101</v>
      </c>
      <c r="P69" s="151" t="s">
        <v>10</v>
      </c>
      <c r="Q69" s="151" t="s">
        <v>11</v>
      </c>
      <c r="R69" s="151">
        <v>2023</v>
      </c>
      <c r="S69" s="151">
        <v>41</v>
      </c>
      <c r="T69" s="212">
        <v>7376.8220000000001</v>
      </c>
      <c r="U69" s="213">
        <v>179.92248780487805</v>
      </c>
    </row>
    <row r="70" spans="4:21" x14ac:dyDescent="0.2">
      <c r="D70" s="39" t="s">
        <v>99</v>
      </c>
      <c r="E70" s="7" t="s">
        <v>70</v>
      </c>
      <c r="F70" s="7" t="s">
        <v>31</v>
      </c>
      <c r="G70" s="7">
        <v>2008</v>
      </c>
      <c r="H70" s="15">
        <v>127</v>
      </c>
      <c r="I70" s="11">
        <v>17236</v>
      </c>
      <c r="J70" s="12">
        <v>135.71653543307087</v>
      </c>
      <c r="O70" s="151" t="s">
        <v>100</v>
      </c>
      <c r="P70" s="151" t="s">
        <v>71</v>
      </c>
      <c r="Q70" s="151" t="s">
        <v>66</v>
      </c>
      <c r="R70" s="151">
        <v>2023</v>
      </c>
      <c r="S70" s="151">
        <v>94</v>
      </c>
      <c r="T70" s="212">
        <v>25743.16</v>
      </c>
      <c r="U70" s="213">
        <v>273.86340425531915</v>
      </c>
    </row>
    <row r="71" spans="4:21" x14ac:dyDescent="0.2">
      <c r="D71" s="39" t="s">
        <v>99</v>
      </c>
      <c r="E71" s="8" t="s">
        <v>70</v>
      </c>
      <c r="F71" s="8" t="s">
        <v>31</v>
      </c>
      <c r="G71" s="8">
        <v>2009</v>
      </c>
      <c r="H71" s="16">
        <v>116</v>
      </c>
      <c r="I71" s="13">
        <v>17654</v>
      </c>
      <c r="J71" s="12">
        <v>152.18965517241378</v>
      </c>
      <c r="O71" s="151" t="s">
        <v>103</v>
      </c>
      <c r="P71" s="151" t="s">
        <v>8</v>
      </c>
      <c r="Q71" s="151" t="s">
        <v>9</v>
      </c>
      <c r="R71" s="151">
        <v>2023</v>
      </c>
      <c r="S71" s="151">
        <v>13</v>
      </c>
      <c r="T71" s="212">
        <v>3243.7959999999998</v>
      </c>
      <c r="U71" s="213">
        <v>249.52276923076923</v>
      </c>
    </row>
    <row r="72" spans="4:21" x14ac:dyDescent="0.2">
      <c r="D72" s="39" t="s">
        <v>99</v>
      </c>
      <c r="E72" s="7" t="s">
        <v>70</v>
      </c>
      <c r="F72" s="7" t="s">
        <v>31</v>
      </c>
      <c r="G72" s="7">
        <v>2010</v>
      </c>
      <c r="H72" s="15">
        <v>113</v>
      </c>
      <c r="I72" s="11">
        <v>18059.806999999997</v>
      </c>
      <c r="J72" s="12">
        <v>159.82130088495572</v>
      </c>
      <c r="O72" s="151" t="s">
        <v>99</v>
      </c>
      <c r="P72" s="151" t="s">
        <v>52</v>
      </c>
      <c r="Q72" s="151" t="s">
        <v>53</v>
      </c>
      <c r="R72" s="151">
        <v>2023</v>
      </c>
      <c r="S72" s="151">
        <v>40</v>
      </c>
      <c r="T72" s="212">
        <v>9828.8160000000007</v>
      </c>
      <c r="U72" s="213">
        <v>245.72040000000001</v>
      </c>
    </row>
    <row r="73" spans="4:21" x14ac:dyDescent="0.2">
      <c r="D73" s="39" t="s">
        <v>99</v>
      </c>
      <c r="E73" s="8" t="s">
        <v>70</v>
      </c>
      <c r="F73" s="8" t="s">
        <v>31</v>
      </c>
      <c r="G73" s="8">
        <v>2011</v>
      </c>
      <c r="H73" s="16">
        <v>111</v>
      </c>
      <c r="I73" s="13">
        <v>17548.925000000003</v>
      </c>
      <c r="J73" s="12">
        <v>158.09842342342344</v>
      </c>
      <c r="O73" s="151" t="s">
        <v>101</v>
      </c>
      <c r="P73" s="151" t="s">
        <v>12</v>
      </c>
      <c r="Q73" s="151" t="s">
        <v>13</v>
      </c>
      <c r="R73" s="151">
        <v>2023</v>
      </c>
      <c r="S73" s="151">
        <v>38</v>
      </c>
      <c r="T73" s="212">
        <v>6703.8180000000002</v>
      </c>
      <c r="U73" s="213">
        <v>176.41626315789475</v>
      </c>
    </row>
    <row r="74" spans="4:21" x14ac:dyDescent="0.2">
      <c r="D74" s="39" t="s">
        <v>99</v>
      </c>
      <c r="E74" s="7" t="s">
        <v>70</v>
      </c>
      <c r="F74" s="7" t="s">
        <v>31</v>
      </c>
      <c r="G74" s="7">
        <v>2012</v>
      </c>
      <c r="H74" s="15">
        <v>105</v>
      </c>
      <c r="I74" s="11">
        <v>17933.217000000001</v>
      </c>
      <c r="J74" s="12">
        <v>170.79254285714285</v>
      </c>
      <c r="O74" s="151" t="s">
        <v>100</v>
      </c>
      <c r="P74" s="151" t="s">
        <v>63</v>
      </c>
      <c r="Q74" s="151" t="s">
        <v>62</v>
      </c>
      <c r="R74" s="151">
        <v>2023</v>
      </c>
      <c r="S74" s="151">
        <v>40</v>
      </c>
      <c r="T74" s="212">
        <v>10122.415000000001</v>
      </c>
      <c r="U74" s="213">
        <v>253.06037500000002</v>
      </c>
    </row>
    <row r="75" spans="4:21" x14ac:dyDescent="0.2">
      <c r="D75" s="39" t="s">
        <v>99</v>
      </c>
      <c r="E75" s="8" t="s">
        <v>70</v>
      </c>
      <c r="F75" s="8" t="s">
        <v>31</v>
      </c>
      <c r="G75" s="8">
        <v>2013</v>
      </c>
      <c r="H75" s="16">
        <v>96</v>
      </c>
      <c r="I75" s="13">
        <v>17960.827000000001</v>
      </c>
      <c r="J75" s="12">
        <v>187.09194791666667</v>
      </c>
      <c r="O75" s="151" t="s">
        <v>101</v>
      </c>
      <c r="P75" s="151" t="s">
        <v>14</v>
      </c>
      <c r="Q75" s="151" t="s">
        <v>15</v>
      </c>
      <c r="R75" s="151">
        <v>2023</v>
      </c>
      <c r="S75" s="151">
        <v>28</v>
      </c>
      <c r="T75" s="212">
        <v>5732.6949999999997</v>
      </c>
      <c r="U75" s="213">
        <v>204.73910714285714</v>
      </c>
    </row>
    <row r="76" spans="4:21" x14ac:dyDescent="0.2">
      <c r="D76" s="39" t="s">
        <v>99</v>
      </c>
      <c r="E76" s="7" t="s">
        <v>70</v>
      </c>
      <c r="F76" s="7" t="s">
        <v>31</v>
      </c>
      <c r="G76" s="7">
        <v>2014</v>
      </c>
      <c r="H76" s="15">
        <v>101</v>
      </c>
      <c r="I76" s="11">
        <v>18280.037000000004</v>
      </c>
      <c r="J76" s="12">
        <v>180.99046534653471</v>
      </c>
      <c r="O76" s="151" t="s">
        <v>99</v>
      </c>
      <c r="P76" s="151" t="s">
        <v>46</v>
      </c>
      <c r="Q76" s="151" t="s">
        <v>47</v>
      </c>
      <c r="R76" s="151">
        <v>2023</v>
      </c>
      <c r="S76" s="151">
        <v>2</v>
      </c>
      <c r="T76" s="212">
        <v>314.61099999999999</v>
      </c>
      <c r="U76" s="213">
        <v>157.30549999999999</v>
      </c>
    </row>
    <row r="77" spans="4:21" x14ac:dyDescent="0.2">
      <c r="D77" s="39" t="s">
        <v>99</v>
      </c>
      <c r="E77" s="8" t="s">
        <v>70</v>
      </c>
      <c r="F77" s="8" t="s">
        <v>31</v>
      </c>
      <c r="G77" s="8">
        <v>2015</v>
      </c>
      <c r="H77" s="16">
        <v>93</v>
      </c>
      <c r="I77" s="13">
        <v>19267.064000000002</v>
      </c>
      <c r="J77" s="12">
        <v>207.17273118279573</v>
      </c>
      <c r="O77" s="151" t="s">
        <v>102</v>
      </c>
      <c r="P77" s="151" t="s">
        <v>26</v>
      </c>
      <c r="Q77" s="151" t="s">
        <v>27</v>
      </c>
      <c r="R77" s="151">
        <v>2023</v>
      </c>
      <c r="S77" s="151">
        <v>32</v>
      </c>
      <c r="T77" s="212">
        <v>8626.6260000000002</v>
      </c>
      <c r="U77" s="213">
        <v>269.58206250000001</v>
      </c>
    </row>
    <row r="78" spans="4:21" x14ac:dyDescent="0.2">
      <c r="D78" s="39" t="s">
        <v>99</v>
      </c>
      <c r="E78" s="7" t="s">
        <v>70</v>
      </c>
      <c r="F78" s="7" t="s">
        <v>31</v>
      </c>
      <c r="G78" s="7">
        <v>2016</v>
      </c>
      <c r="H78" s="15">
        <v>89</v>
      </c>
      <c r="I78" s="11">
        <v>19113.955000000002</v>
      </c>
      <c r="J78" s="12">
        <v>214.76353932584271</v>
      </c>
      <c r="O78" s="151" t="s">
        <v>100</v>
      </c>
      <c r="P78" s="151" t="s">
        <v>22</v>
      </c>
      <c r="Q78" s="151" t="s">
        <v>23</v>
      </c>
      <c r="R78" s="151">
        <v>2023</v>
      </c>
      <c r="S78" s="151">
        <v>12</v>
      </c>
      <c r="T78" s="212">
        <v>2405.7139999999999</v>
      </c>
      <c r="U78" s="213">
        <v>200.47616666666667</v>
      </c>
    </row>
    <row r="79" spans="4:21" x14ac:dyDescent="0.2">
      <c r="D79" s="39" t="s">
        <v>99</v>
      </c>
      <c r="E79" s="8" t="s">
        <v>70</v>
      </c>
      <c r="F79" s="8" t="s">
        <v>31</v>
      </c>
      <c r="G79" s="8">
        <v>2017</v>
      </c>
      <c r="H79" s="16">
        <v>88</v>
      </c>
      <c r="I79" s="13">
        <v>18563.710999999999</v>
      </c>
      <c r="J79" s="12">
        <v>210.95126136363635</v>
      </c>
      <c r="O79" s="151" t="s">
        <v>98</v>
      </c>
      <c r="P79" s="151" t="s">
        <v>42</v>
      </c>
      <c r="Q79" s="151" t="s">
        <v>43</v>
      </c>
      <c r="R79" s="151">
        <v>2023</v>
      </c>
      <c r="S79" s="151">
        <v>30</v>
      </c>
      <c r="T79" s="212">
        <v>7471.134</v>
      </c>
      <c r="U79" s="213">
        <v>249.0378</v>
      </c>
    </row>
    <row r="80" spans="4:21" x14ac:dyDescent="0.2">
      <c r="D80" s="39" t="s">
        <v>99</v>
      </c>
      <c r="E80" s="7" t="s">
        <v>70</v>
      </c>
      <c r="F80" s="7" t="s">
        <v>31</v>
      </c>
      <c r="G80" s="7">
        <v>2018</v>
      </c>
      <c r="H80" s="15">
        <v>84</v>
      </c>
      <c r="I80" s="11">
        <v>19103.689000000002</v>
      </c>
      <c r="J80" s="12">
        <v>227.42486904761907</v>
      </c>
      <c r="O80" s="151" t="s">
        <v>98</v>
      </c>
      <c r="P80" s="151" t="s">
        <v>69</v>
      </c>
      <c r="Q80" s="151" t="s">
        <v>30</v>
      </c>
      <c r="R80" s="151">
        <v>2023</v>
      </c>
      <c r="S80" s="151">
        <v>111</v>
      </c>
      <c r="T80" s="212">
        <v>27979.701000000001</v>
      </c>
      <c r="U80" s="213">
        <v>252.06937837837839</v>
      </c>
    </row>
    <row r="81" spans="4:25" x14ac:dyDescent="0.2">
      <c r="D81" s="39" t="s">
        <v>99</v>
      </c>
      <c r="E81" s="8" t="s">
        <v>70</v>
      </c>
      <c r="F81" s="8" t="s">
        <v>31</v>
      </c>
      <c r="G81" s="8">
        <v>2019</v>
      </c>
      <c r="H81" s="16">
        <v>82</v>
      </c>
      <c r="I81" s="13">
        <v>19299.296000000002</v>
      </c>
      <c r="J81" s="12">
        <v>235.35726829268296</v>
      </c>
      <c r="O81" s="151" t="s">
        <v>102</v>
      </c>
      <c r="P81" s="151" t="s">
        <v>34</v>
      </c>
      <c r="Q81" s="151" t="s">
        <v>35</v>
      </c>
      <c r="R81" s="151">
        <v>2023</v>
      </c>
      <c r="S81" s="151">
        <v>29</v>
      </c>
      <c r="T81" s="212">
        <v>4979.4610000000002</v>
      </c>
      <c r="U81" s="213">
        <v>171.70555172413793</v>
      </c>
    </row>
    <row r="82" spans="4:25" x14ac:dyDescent="0.2">
      <c r="D82" s="39" t="s">
        <v>99</v>
      </c>
      <c r="E82" s="7" t="s">
        <v>70</v>
      </c>
      <c r="F82" s="7" t="s">
        <v>31</v>
      </c>
      <c r="G82" s="7">
        <v>2020</v>
      </c>
      <c r="H82" s="15">
        <v>74</v>
      </c>
      <c r="I82" s="11">
        <v>19500.185000000001</v>
      </c>
      <c r="J82" s="12">
        <v>263.51601351351354</v>
      </c>
      <c r="O82" s="151" t="s">
        <v>1</v>
      </c>
      <c r="P82" s="151" t="s">
        <v>0</v>
      </c>
      <c r="Q82" s="151" t="s">
        <v>1</v>
      </c>
      <c r="R82" s="151">
        <v>2023</v>
      </c>
      <c r="S82" s="151">
        <v>18</v>
      </c>
      <c r="T82" s="212">
        <v>3103.828</v>
      </c>
      <c r="U82" s="213">
        <v>172.43488888888888</v>
      </c>
    </row>
    <row r="83" spans="4:25" x14ac:dyDescent="0.2">
      <c r="D83" s="39" t="s">
        <v>99</v>
      </c>
      <c r="E83" s="8" t="s">
        <v>70</v>
      </c>
      <c r="F83" s="8" t="s">
        <v>31</v>
      </c>
      <c r="G83" s="8">
        <v>2021</v>
      </c>
      <c r="H83" s="16">
        <v>71</v>
      </c>
      <c r="I83" s="13">
        <v>19943.111000000001</v>
      </c>
      <c r="J83" s="12">
        <v>280.88888732394366</v>
      </c>
      <c r="O83" s="151" t="s">
        <v>102</v>
      </c>
      <c r="P83" s="151" t="s">
        <v>28</v>
      </c>
      <c r="Q83" s="151" t="s">
        <v>29</v>
      </c>
      <c r="R83" s="151">
        <v>2023</v>
      </c>
      <c r="S83" s="151">
        <v>11</v>
      </c>
      <c r="T83" s="212">
        <v>2782.058</v>
      </c>
      <c r="U83" s="213">
        <v>252.91436363636365</v>
      </c>
    </row>
    <row r="84" spans="4:25" x14ac:dyDescent="0.2">
      <c r="D84" s="40" t="s">
        <v>100</v>
      </c>
      <c r="E84" s="38" t="s">
        <v>4</v>
      </c>
      <c r="F84" s="7" t="s">
        <v>5</v>
      </c>
      <c r="G84" s="7">
        <v>1995</v>
      </c>
      <c r="H84" s="15">
        <v>20</v>
      </c>
      <c r="I84" s="11">
        <v>1110</v>
      </c>
      <c r="J84" s="12">
        <v>55.5</v>
      </c>
      <c r="O84" s="151" t="s">
        <v>98</v>
      </c>
      <c r="P84" s="151" t="s">
        <v>40</v>
      </c>
      <c r="Q84" s="151" t="s">
        <v>41</v>
      </c>
      <c r="R84" s="151">
        <v>2023</v>
      </c>
      <c r="S84" s="151">
        <v>48</v>
      </c>
      <c r="T84" s="212">
        <v>12107.367</v>
      </c>
      <c r="U84" s="213">
        <v>252.23681250000001</v>
      </c>
    </row>
    <row r="85" spans="4:25" x14ac:dyDescent="0.2">
      <c r="D85" s="40" t="s">
        <v>100</v>
      </c>
      <c r="E85" s="8" t="s">
        <v>4</v>
      </c>
      <c r="F85" s="8" t="s">
        <v>5</v>
      </c>
      <c r="G85" s="8">
        <v>1996</v>
      </c>
      <c r="H85" s="16">
        <v>20</v>
      </c>
      <c r="I85" s="13">
        <v>1025</v>
      </c>
      <c r="J85" s="12">
        <v>51.25</v>
      </c>
      <c r="O85" s="151" t="s">
        <v>103</v>
      </c>
      <c r="P85" s="151" t="s">
        <v>73</v>
      </c>
      <c r="Q85" s="151" t="s">
        <v>6</v>
      </c>
      <c r="R85" s="151">
        <v>2023</v>
      </c>
      <c r="S85" s="151">
        <v>38</v>
      </c>
      <c r="T85" s="212">
        <v>11925.304</v>
      </c>
      <c r="U85" s="213">
        <v>313.8237894736842</v>
      </c>
    </row>
    <row r="86" spans="4:25" x14ac:dyDescent="0.2">
      <c r="D86" s="40" t="s">
        <v>100</v>
      </c>
      <c r="E86" s="7" t="s">
        <v>4</v>
      </c>
      <c r="F86" s="7" t="s">
        <v>5</v>
      </c>
      <c r="G86" s="7">
        <v>1997</v>
      </c>
      <c r="H86" s="15">
        <v>20</v>
      </c>
      <c r="I86" s="11">
        <v>1000.182</v>
      </c>
      <c r="J86" s="12">
        <v>50.009100000000004</v>
      </c>
      <c r="O86" s="151" t="s">
        <v>103</v>
      </c>
      <c r="P86" s="151" t="s">
        <v>74</v>
      </c>
      <c r="Q86" s="151" t="s">
        <v>7</v>
      </c>
      <c r="R86" s="151">
        <v>2023</v>
      </c>
      <c r="S86" s="151">
        <v>44</v>
      </c>
      <c r="T86" s="212">
        <v>13438.031999999999</v>
      </c>
      <c r="U86" s="213">
        <v>305.40981818181814</v>
      </c>
      <c r="W86">
        <f>SUM(S49:S86)</f>
        <v>1274</v>
      </c>
      <c r="X86">
        <f>SUM(T49:T86)</f>
        <v>305795.71100000001</v>
      </c>
      <c r="Y86" s="17">
        <v>240.02803061224492</v>
      </c>
    </row>
    <row r="87" spans="4:25" x14ac:dyDescent="0.2">
      <c r="D87" s="40" t="s">
        <v>100</v>
      </c>
      <c r="E87" s="8" t="s">
        <v>4</v>
      </c>
      <c r="F87" s="8" t="s">
        <v>5</v>
      </c>
      <c r="G87" s="8">
        <v>1998</v>
      </c>
      <c r="H87" s="16">
        <v>19</v>
      </c>
      <c r="I87" s="13">
        <v>1042.0170000000001</v>
      </c>
      <c r="J87" s="12">
        <v>54.843000000000004</v>
      </c>
      <c r="N87" t="s">
        <v>180</v>
      </c>
      <c r="O87" s="209" t="s">
        <v>99</v>
      </c>
      <c r="P87" s="209" t="s">
        <v>54</v>
      </c>
      <c r="Q87" s="209" t="s">
        <v>55</v>
      </c>
      <c r="R87" s="209">
        <v>2024</v>
      </c>
      <c r="S87" s="209">
        <v>4</v>
      </c>
      <c r="T87" s="210">
        <v>1122.165</v>
      </c>
      <c r="U87" s="211">
        <v>280.54124999999999</v>
      </c>
    </row>
    <row r="88" spans="4:25" x14ac:dyDescent="0.2">
      <c r="D88" s="40" t="s">
        <v>100</v>
      </c>
      <c r="E88" s="7" t="s">
        <v>4</v>
      </c>
      <c r="F88" s="7" t="s">
        <v>5</v>
      </c>
      <c r="G88" s="7">
        <v>1999</v>
      </c>
      <c r="H88" s="15">
        <v>18</v>
      </c>
      <c r="I88" s="11">
        <v>1077.423</v>
      </c>
      <c r="J88" s="12">
        <v>59.856833333333334</v>
      </c>
      <c r="O88" s="209" t="s">
        <v>102</v>
      </c>
      <c r="P88" s="209" t="s">
        <v>36</v>
      </c>
      <c r="Q88" s="209" t="s">
        <v>37</v>
      </c>
      <c r="R88" s="209">
        <v>2024</v>
      </c>
      <c r="S88" s="209">
        <v>6</v>
      </c>
      <c r="T88" s="210">
        <v>1071.4169999999999</v>
      </c>
      <c r="U88" s="211">
        <v>178.56949999999998</v>
      </c>
    </row>
    <row r="89" spans="4:25" x14ac:dyDescent="0.2">
      <c r="D89" s="40" t="s">
        <v>100</v>
      </c>
      <c r="E89" s="8" t="s">
        <v>4</v>
      </c>
      <c r="F89" s="8" t="s">
        <v>5</v>
      </c>
      <c r="G89" s="8">
        <v>2000</v>
      </c>
      <c r="H89" s="16">
        <v>17</v>
      </c>
      <c r="I89" s="13">
        <v>998.26599999999996</v>
      </c>
      <c r="J89" s="12">
        <v>58.721529411764706</v>
      </c>
      <c r="O89" s="209" t="s">
        <v>100</v>
      </c>
      <c r="P89" s="209" t="s">
        <v>4</v>
      </c>
      <c r="Q89" s="209" t="s">
        <v>5</v>
      </c>
      <c r="R89" s="209">
        <v>2024</v>
      </c>
      <c r="S89" s="209">
        <v>3</v>
      </c>
      <c r="T89" s="210">
        <v>363.63299999999998</v>
      </c>
      <c r="U89" s="211">
        <v>121.211</v>
      </c>
    </row>
    <row r="90" spans="4:25" x14ac:dyDescent="0.2">
      <c r="D90" s="40" t="s">
        <v>100</v>
      </c>
      <c r="E90" s="7" t="s">
        <v>4</v>
      </c>
      <c r="F90" s="7" t="s">
        <v>5</v>
      </c>
      <c r="G90" s="7">
        <v>2001</v>
      </c>
      <c r="H90" s="15">
        <v>13</v>
      </c>
      <c r="I90" s="11">
        <v>880.88199999999995</v>
      </c>
      <c r="J90" s="12">
        <v>67.760153846153841</v>
      </c>
      <c r="O90" s="209" t="s">
        <v>99</v>
      </c>
      <c r="P90" s="209" t="s">
        <v>48</v>
      </c>
      <c r="Q90" s="209" t="s">
        <v>49</v>
      </c>
      <c r="R90" s="209">
        <v>2024</v>
      </c>
      <c r="S90" s="209">
        <v>14</v>
      </c>
      <c r="T90" s="210">
        <v>5243.0330000000004</v>
      </c>
      <c r="U90" s="211">
        <v>374.50235714285719</v>
      </c>
    </row>
    <row r="91" spans="4:25" x14ac:dyDescent="0.2">
      <c r="D91" s="40" t="s">
        <v>100</v>
      </c>
      <c r="E91" s="8" t="s">
        <v>4</v>
      </c>
      <c r="F91" s="8" t="s">
        <v>5</v>
      </c>
      <c r="G91" s="8">
        <v>2002</v>
      </c>
      <c r="H91" s="16">
        <v>12</v>
      </c>
      <c r="I91" s="13">
        <v>868.923</v>
      </c>
      <c r="J91" s="12">
        <v>72.410250000000005</v>
      </c>
      <c r="O91" s="209" t="s">
        <v>100</v>
      </c>
      <c r="P91" s="209" t="s">
        <v>68</v>
      </c>
      <c r="Q91" s="209" t="s">
        <v>65</v>
      </c>
      <c r="R91" s="209">
        <v>2024</v>
      </c>
      <c r="S91" s="209">
        <v>42</v>
      </c>
      <c r="T91" s="210">
        <v>10963.453</v>
      </c>
      <c r="U91" s="211">
        <v>261.03459523809522</v>
      </c>
    </row>
    <row r="92" spans="4:25" x14ac:dyDescent="0.2">
      <c r="D92" s="40" t="s">
        <v>100</v>
      </c>
      <c r="E92" s="7" t="s">
        <v>4</v>
      </c>
      <c r="F92" s="7" t="s">
        <v>5</v>
      </c>
      <c r="G92" s="7">
        <v>2003</v>
      </c>
      <c r="H92" s="15">
        <v>12</v>
      </c>
      <c r="I92" s="11">
        <v>924.48</v>
      </c>
      <c r="J92" s="12">
        <v>77.040000000000006</v>
      </c>
      <c r="O92" s="209" t="s">
        <v>100</v>
      </c>
      <c r="P92" s="209" t="s">
        <v>72</v>
      </c>
      <c r="Q92" s="209" t="s">
        <v>3</v>
      </c>
      <c r="R92" s="209">
        <v>2024</v>
      </c>
      <c r="S92" s="209">
        <v>11</v>
      </c>
      <c r="T92" s="210">
        <v>2182.9830000000002</v>
      </c>
      <c r="U92" s="211">
        <v>198.453</v>
      </c>
    </row>
    <row r="93" spans="4:25" x14ac:dyDescent="0.2">
      <c r="D93" s="40" t="s">
        <v>100</v>
      </c>
      <c r="E93" s="8" t="s">
        <v>4</v>
      </c>
      <c r="F93" s="8" t="s">
        <v>5</v>
      </c>
      <c r="G93" s="8">
        <v>2004</v>
      </c>
      <c r="H93" s="16">
        <v>10</v>
      </c>
      <c r="I93" s="13">
        <v>787</v>
      </c>
      <c r="J93" s="12">
        <v>78.7</v>
      </c>
      <c r="O93" s="209" t="s">
        <v>101</v>
      </c>
      <c r="P93" s="209" t="s">
        <v>16</v>
      </c>
      <c r="Q93" s="209" t="s">
        <v>17</v>
      </c>
      <c r="R93" s="209">
        <v>2024</v>
      </c>
      <c r="S93" s="209">
        <v>14</v>
      </c>
      <c r="T93" s="210">
        <v>1708.93</v>
      </c>
      <c r="U93" s="211">
        <v>122.06642857142857</v>
      </c>
    </row>
    <row r="94" spans="4:25" x14ac:dyDescent="0.2">
      <c r="D94" s="40" t="s">
        <v>100</v>
      </c>
      <c r="E94" s="7" t="s">
        <v>4</v>
      </c>
      <c r="F94" s="7" t="s">
        <v>5</v>
      </c>
      <c r="G94" s="7">
        <v>2005</v>
      </c>
      <c r="H94" s="15">
        <v>10</v>
      </c>
      <c r="I94" s="11">
        <v>832</v>
      </c>
      <c r="J94" s="12">
        <v>83.2</v>
      </c>
      <c r="O94" s="209" t="s">
        <v>99</v>
      </c>
      <c r="P94" s="209" t="s">
        <v>50</v>
      </c>
      <c r="Q94" s="209" t="s">
        <v>51</v>
      </c>
      <c r="R94" s="209">
        <v>2024</v>
      </c>
      <c r="S94" s="209">
        <v>19</v>
      </c>
      <c r="T94" s="210">
        <v>5056.2479999999996</v>
      </c>
      <c r="U94" s="211">
        <v>266.11831578947368</v>
      </c>
    </row>
    <row r="95" spans="4:25" x14ac:dyDescent="0.2">
      <c r="D95" s="40" t="s">
        <v>100</v>
      </c>
      <c r="E95" s="8" t="s">
        <v>4</v>
      </c>
      <c r="F95" s="8" t="s">
        <v>5</v>
      </c>
      <c r="G95" s="8">
        <v>2006</v>
      </c>
      <c r="H95" s="16">
        <v>9</v>
      </c>
      <c r="I95" s="13">
        <v>823</v>
      </c>
      <c r="J95" s="12">
        <v>91.444444444444443</v>
      </c>
      <c r="O95" s="209" t="s">
        <v>98</v>
      </c>
      <c r="P95" s="209" t="s">
        <v>58</v>
      </c>
      <c r="Q95" s="209" t="s">
        <v>59</v>
      </c>
      <c r="R95" s="209">
        <v>2024</v>
      </c>
      <c r="S95" s="209">
        <v>42</v>
      </c>
      <c r="T95" s="210">
        <v>11480.358</v>
      </c>
      <c r="U95" s="211">
        <v>273.34185714285712</v>
      </c>
    </row>
    <row r="96" spans="4:25" x14ac:dyDescent="0.2">
      <c r="D96" s="40" t="s">
        <v>100</v>
      </c>
      <c r="E96" s="7" t="s">
        <v>4</v>
      </c>
      <c r="F96" s="7" t="s">
        <v>5</v>
      </c>
      <c r="G96" s="7">
        <v>2007</v>
      </c>
      <c r="H96" s="15">
        <v>8</v>
      </c>
      <c r="I96" s="11">
        <v>647</v>
      </c>
      <c r="J96" s="12">
        <v>80.875</v>
      </c>
      <c r="O96" s="209" t="s">
        <v>103</v>
      </c>
      <c r="P96" s="209" t="s">
        <v>60</v>
      </c>
      <c r="Q96" s="209" t="s">
        <v>61</v>
      </c>
      <c r="R96" s="209">
        <v>2024</v>
      </c>
      <c r="S96" s="209">
        <v>70</v>
      </c>
      <c r="T96" s="210">
        <v>18261.203000000001</v>
      </c>
      <c r="U96" s="211">
        <v>260.87432857142858</v>
      </c>
    </row>
    <row r="97" spans="4:21" x14ac:dyDescent="0.2">
      <c r="D97" s="40" t="s">
        <v>100</v>
      </c>
      <c r="E97" s="8" t="s">
        <v>4</v>
      </c>
      <c r="F97" s="8" t="s">
        <v>5</v>
      </c>
      <c r="G97" s="8">
        <v>2008</v>
      </c>
      <c r="H97" s="16">
        <v>5</v>
      </c>
      <c r="I97" s="13">
        <v>474</v>
      </c>
      <c r="J97" s="12">
        <v>94.8</v>
      </c>
      <c r="O97" s="209" t="s">
        <v>99</v>
      </c>
      <c r="P97" s="209" t="s">
        <v>56</v>
      </c>
      <c r="Q97" s="209" t="s">
        <v>57</v>
      </c>
      <c r="R97" s="209">
        <v>2024</v>
      </c>
      <c r="S97" s="209">
        <v>15</v>
      </c>
      <c r="T97" s="210">
        <v>2559.0070000000001</v>
      </c>
      <c r="U97" s="211">
        <v>170.60046666666668</v>
      </c>
    </row>
    <row r="98" spans="4:21" x14ac:dyDescent="0.2">
      <c r="D98" s="40" t="s">
        <v>100</v>
      </c>
      <c r="E98" s="7" t="s">
        <v>4</v>
      </c>
      <c r="F98" s="7" t="s">
        <v>5</v>
      </c>
      <c r="G98" s="7">
        <v>2009</v>
      </c>
      <c r="H98" s="15">
        <v>4</v>
      </c>
      <c r="I98" s="11">
        <v>471</v>
      </c>
      <c r="J98" s="12">
        <v>117.75</v>
      </c>
      <c r="O98" s="209" t="s">
        <v>98</v>
      </c>
      <c r="P98" s="209" t="s">
        <v>38</v>
      </c>
      <c r="Q98" s="209" t="s">
        <v>39</v>
      </c>
      <c r="R98" s="209">
        <v>2024</v>
      </c>
      <c r="S98" s="209">
        <v>65</v>
      </c>
      <c r="T98" s="210">
        <v>22735.81</v>
      </c>
      <c r="U98" s="211">
        <v>349.78169230769231</v>
      </c>
    </row>
    <row r="99" spans="4:21" x14ac:dyDescent="0.2">
      <c r="D99" s="40" t="s">
        <v>100</v>
      </c>
      <c r="E99" s="8" t="s">
        <v>4</v>
      </c>
      <c r="F99" s="8" t="s">
        <v>5</v>
      </c>
      <c r="G99" s="8">
        <v>2010</v>
      </c>
      <c r="H99" s="16">
        <v>4</v>
      </c>
      <c r="I99" s="13">
        <v>466.64100000000002</v>
      </c>
      <c r="J99" s="12">
        <v>116.66025</v>
      </c>
      <c r="O99" s="209" t="s">
        <v>99</v>
      </c>
      <c r="P99" s="209" t="s">
        <v>44</v>
      </c>
      <c r="Q99" s="209" t="s">
        <v>45</v>
      </c>
      <c r="R99" s="209">
        <v>2024</v>
      </c>
      <c r="S99" s="209">
        <v>12</v>
      </c>
      <c r="T99" s="210">
        <v>3371.4679999999998</v>
      </c>
      <c r="U99" s="211">
        <v>280.95566666666667</v>
      </c>
    </row>
    <row r="100" spans="4:21" x14ac:dyDescent="0.2">
      <c r="D100" s="40" t="s">
        <v>100</v>
      </c>
      <c r="E100" s="7" t="s">
        <v>4</v>
      </c>
      <c r="F100" s="7" t="s">
        <v>5</v>
      </c>
      <c r="G100" s="7">
        <v>2011</v>
      </c>
      <c r="H100" s="15">
        <v>4</v>
      </c>
      <c r="I100" s="11">
        <v>465.7</v>
      </c>
      <c r="J100" s="12">
        <v>116.425</v>
      </c>
      <c r="O100" s="209" t="s">
        <v>102</v>
      </c>
      <c r="P100" s="209" t="s">
        <v>24</v>
      </c>
      <c r="Q100" s="209" t="s">
        <v>25</v>
      </c>
      <c r="R100" s="209">
        <v>2024</v>
      </c>
      <c r="S100" s="209">
        <v>10</v>
      </c>
      <c r="T100" s="210">
        <v>2473.3130000000001</v>
      </c>
      <c r="U100" s="211">
        <v>247.3313</v>
      </c>
    </row>
    <row r="101" spans="4:21" x14ac:dyDescent="0.2">
      <c r="D101" s="40" t="s">
        <v>100</v>
      </c>
      <c r="E101" s="8" t="s">
        <v>4</v>
      </c>
      <c r="F101" s="8" t="s">
        <v>5</v>
      </c>
      <c r="G101" s="8">
        <v>2012</v>
      </c>
      <c r="H101" s="16">
        <v>4</v>
      </c>
      <c r="I101" s="13">
        <v>556.35599999999999</v>
      </c>
      <c r="J101" s="12">
        <v>139.089</v>
      </c>
      <c r="O101" s="209" t="s">
        <v>101</v>
      </c>
      <c r="P101" s="209" t="s">
        <v>20</v>
      </c>
      <c r="Q101" s="209" t="s">
        <v>21</v>
      </c>
      <c r="R101" s="209">
        <v>2024</v>
      </c>
      <c r="S101" s="209">
        <v>33</v>
      </c>
      <c r="T101" s="210">
        <v>6902.13</v>
      </c>
      <c r="U101" s="211">
        <v>209.15545454545455</v>
      </c>
    </row>
    <row r="102" spans="4:21" x14ac:dyDescent="0.2">
      <c r="D102" s="40" t="s">
        <v>100</v>
      </c>
      <c r="E102" s="7" t="s">
        <v>4</v>
      </c>
      <c r="F102" s="7" t="s">
        <v>5</v>
      </c>
      <c r="G102" s="7">
        <v>2013</v>
      </c>
      <c r="H102" s="15">
        <v>3</v>
      </c>
      <c r="I102" s="11">
        <v>515.05700000000002</v>
      </c>
      <c r="J102" s="12">
        <v>171.68566666666666</v>
      </c>
      <c r="O102" s="209" t="s">
        <v>102</v>
      </c>
      <c r="P102" s="209" t="s">
        <v>32</v>
      </c>
      <c r="Q102" s="209" t="s">
        <v>33</v>
      </c>
      <c r="R102" s="209">
        <v>2024</v>
      </c>
      <c r="S102" s="209">
        <v>1</v>
      </c>
      <c r="T102" s="210">
        <v>332.89400000000001</v>
      </c>
      <c r="U102" s="211">
        <v>332.89400000000001</v>
      </c>
    </row>
    <row r="103" spans="4:21" x14ac:dyDescent="0.2">
      <c r="D103" s="40" t="s">
        <v>100</v>
      </c>
      <c r="E103" s="8" t="s">
        <v>4</v>
      </c>
      <c r="F103" s="8" t="s">
        <v>5</v>
      </c>
      <c r="G103" s="8">
        <v>2014</v>
      </c>
      <c r="H103" s="16">
        <v>3</v>
      </c>
      <c r="I103" s="13">
        <v>518.14300000000003</v>
      </c>
      <c r="J103" s="12">
        <v>172.71433333333334</v>
      </c>
      <c r="O103" s="209" t="s">
        <v>101</v>
      </c>
      <c r="P103" s="209" t="s">
        <v>18</v>
      </c>
      <c r="Q103" s="209" t="s">
        <v>19</v>
      </c>
      <c r="R103" s="209">
        <v>2024</v>
      </c>
      <c r="S103" s="209">
        <v>63</v>
      </c>
      <c r="T103" s="210">
        <v>11037.285</v>
      </c>
      <c r="U103" s="211">
        <v>175.19499999999999</v>
      </c>
    </row>
    <row r="104" spans="4:21" x14ac:dyDescent="0.2">
      <c r="D104" s="40" t="s">
        <v>100</v>
      </c>
      <c r="E104" s="7" t="s">
        <v>4</v>
      </c>
      <c r="F104" s="7" t="s">
        <v>5</v>
      </c>
      <c r="G104" s="7">
        <v>2015</v>
      </c>
      <c r="H104" s="15">
        <v>3</v>
      </c>
      <c r="I104" s="11">
        <v>461.27699999999999</v>
      </c>
      <c r="J104" s="12">
        <v>153.75899999999999</v>
      </c>
      <c r="O104" s="209" t="s">
        <v>99</v>
      </c>
      <c r="P104" s="209" t="s">
        <v>81</v>
      </c>
      <c r="Q104" s="209" t="s">
        <v>31</v>
      </c>
      <c r="R104" s="209">
        <v>2024</v>
      </c>
      <c r="S104" s="209">
        <v>54</v>
      </c>
      <c r="T104" s="210">
        <v>17296.165000000001</v>
      </c>
      <c r="U104" s="211">
        <v>320.2993518518519</v>
      </c>
    </row>
    <row r="105" spans="4:21" x14ac:dyDescent="0.2">
      <c r="D105" s="40" t="s">
        <v>100</v>
      </c>
      <c r="E105" s="8" t="s">
        <v>4</v>
      </c>
      <c r="F105" s="8" t="s">
        <v>5</v>
      </c>
      <c r="G105" s="8">
        <v>2016</v>
      </c>
      <c r="H105" s="16">
        <v>3</v>
      </c>
      <c r="I105" s="13">
        <v>508.65100000000001</v>
      </c>
      <c r="J105" s="12">
        <v>169.55033333333333</v>
      </c>
      <c r="O105" s="209" t="s">
        <v>99</v>
      </c>
      <c r="P105" s="209" t="s">
        <v>70</v>
      </c>
      <c r="Q105" s="209" t="s">
        <v>178</v>
      </c>
      <c r="R105" s="209">
        <v>2024</v>
      </c>
      <c r="S105" s="209">
        <v>8</v>
      </c>
      <c r="T105" s="210">
        <v>1884.423</v>
      </c>
      <c r="U105" s="211">
        <v>235.552875</v>
      </c>
    </row>
    <row r="106" spans="4:21" x14ac:dyDescent="0.2">
      <c r="D106" s="40" t="s">
        <v>100</v>
      </c>
      <c r="E106" s="7" t="s">
        <v>4</v>
      </c>
      <c r="F106" s="7" t="s">
        <v>5</v>
      </c>
      <c r="G106" s="7">
        <v>2017</v>
      </c>
      <c r="H106" s="15">
        <v>3</v>
      </c>
      <c r="I106" s="11">
        <v>516.76400000000001</v>
      </c>
      <c r="J106" s="12">
        <v>172.25466666666668</v>
      </c>
      <c r="O106" s="209" t="s">
        <v>99</v>
      </c>
      <c r="P106" s="209" t="s">
        <v>75</v>
      </c>
      <c r="Q106" s="209" t="s">
        <v>67</v>
      </c>
      <c r="R106" s="209">
        <v>2024</v>
      </c>
      <c r="S106" s="209">
        <v>63</v>
      </c>
      <c r="T106" s="210">
        <v>16523.657999999999</v>
      </c>
      <c r="U106" s="211">
        <v>262.2802857142857</v>
      </c>
    </row>
    <row r="107" spans="4:21" x14ac:dyDescent="0.2">
      <c r="D107" s="40" t="s">
        <v>100</v>
      </c>
      <c r="E107" s="8" t="s">
        <v>4</v>
      </c>
      <c r="F107" s="8" t="s">
        <v>5</v>
      </c>
      <c r="G107" s="8">
        <v>2018</v>
      </c>
      <c r="H107" s="16">
        <v>3</v>
      </c>
      <c r="I107" s="13">
        <v>524.39400000000001</v>
      </c>
      <c r="J107" s="12">
        <v>174.798</v>
      </c>
      <c r="O107" s="209" t="s">
        <v>101</v>
      </c>
      <c r="P107" s="209" t="s">
        <v>10</v>
      </c>
      <c r="Q107" s="209" t="s">
        <v>11</v>
      </c>
      <c r="R107" s="209">
        <v>2024</v>
      </c>
      <c r="S107" s="209">
        <v>41</v>
      </c>
      <c r="T107" s="210">
        <v>7256.8710000000001</v>
      </c>
      <c r="U107" s="211">
        <v>176.99685365853659</v>
      </c>
    </row>
    <row r="108" spans="4:21" x14ac:dyDescent="0.2">
      <c r="D108" s="40" t="s">
        <v>100</v>
      </c>
      <c r="E108" s="7" t="s">
        <v>4</v>
      </c>
      <c r="F108" s="7" t="s">
        <v>5</v>
      </c>
      <c r="G108" s="7">
        <v>2019</v>
      </c>
      <c r="H108" s="15">
        <v>3</v>
      </c>
      <c r="I108" s="11">
        <v>525.89400000000001</v>
      </c>
      <c r="J108" s="12">
        <v>175.298</v>
      </c>
      <c r="O108" s="209" t="s">
        <v>100</v>
      </c>
      <c r="P108" s="209" t="s">
        <v>71</v>
      </c>
      <c r="Q108" s="209" t="s">
        <v>66</v>
      </c>
      <c r="R108" s="209">
        <v>2024</v>
      </c>
      <c r="S108" s="209">
        <v>90</v>
      </c>
      <c r="T108" s="210">
        <v>26934.589</v>
      </c>
      <c r="U108" s="211">
        <v>299.2732111111111</v>
      </c>
    </row>
    <row r="109" spans="4:21" x14ac:dyDescent="0.2">
      <c r="D109" s="40" t="s">
        <v>100</v>
      </c>
      <c r="E109" s="8" t="s">
        <v>4</v>
      </c>
      <c r="F109" s="8" t="s">
        <v>5</v>
      </c>
      <c r="G109" s="8">
        <v>2020</v>
      </c>
      <c r="H109" s="16">
        <v>3</v>
      </c>
      <c r="I109" s="13">
        <v>535.17899999999997</v>
      </c>
      <c r="J109" s="12">
        <v>178.393</v>
      </c>
      <c r="O109" s="209" t="s">
        <v>103</v>
      </c>
      <c r="P109" s="209" t="s">
        <v>8</v>
      </c>
      <c r="Q109" s="209" t="s">
        <v>9</v>
      </c>
      <c r="R109" s="209">
        <v>2024</v>
      </c>
      <c r="S109" s="209">
        <v>14</v>
      </c>
      <c r="T109" s="210">
        <v>3467.2170000000001</v>
      </c>
      <c r="U109" s="211">
        <v>247.65835714285714</v>
      </c>
    </row>
    <row r="110" spans="4:21" x14ac:dyDescent="0.2">
      <c r="D110" s="40" t="s">
        <v>100</v>
      </c>
      <c r="E110" s="7" t="s">
        <v>4</v>
      </c>
      <c r="F110" s="7" t="s">
        <v>5</v>
      </c>
      <c r="G110" s="7">
        <v>2021</v>
      </c>
      <c r="H110" s="15">
        <v>3</v>
      </c>
      <c r="I110" s="11">
        <v>601.28300000000002</v>
      </c>
      <c r="J110" s="12">
        <v>200.42766666666668</v>
      </c>
      <c r="O110" s="209" t="s">
        <v>99</v>
      </c>
      <c r="P110" s="209" t="s">
        <v>52</v>
      </c>
      <c r="Q110" s="209" t="s">
        <v>53</v>
      </c>
      <c r="R110" s="209">
        <v>2024</v>
      </c>
      <c r="S110" s="209">
        <v>36</v>
      </c>
      <c r="T110" s="210">
        <v>9266.348</v>
      </c>
      <c r="U110" s="211">
        <v>257.39855555555556</v>
      </c>
    </row>
    <row r="111" spans="4:21" x14ac:dyDescent="0.2">
      <c r="D111" s="41" t="s">
        <v>103</v>
      </c>
      <c r="E111" s="37" t="s">
        <v>8</v>
      </c>
      <c r="F111" s="8" t="s">
        <v>9</v>
      </c>
      <c r="G111" s="8">
        <v>1995</v>
      </c>
      <c r="H111" s="16">
        <v>43</v>
      </c>
      <c r="I111" s="13">
        <v>2893</v>
      </c>
      <c r="J111" s="12">
        <v>67.279069767441854</v>
      </c>
      <c r="O111" s="209" t="s">
        <v>101</v>
      </c>
      <c r="P111" s="209" t="s">
        <v>12</v>
      </c>
      <c r="Q111" s="209" t="s">
        <v>13</v>
      </c>
      <c r="R111" s="209">
        <v>2024</v>
      </c>
      <c r="S111" s="209">
        <v>39</v>
      </c>
      <c r="T111" s="210">
        <v>6966.1139999999996</v>
      </c>
      <c r="U111" s="211">
        <v>178.6183076923077</v>
      </c>
    </row>
    <row r="112" spans="4:21" x14ac:dyDescent="0.2">
      <c r="D112" s="41" t="s">
        <v>103</v>
      </c>
      <c r="E112" s="7" t="s">
        <v>8</v>
      </c>
      <c r="F112" s="7" t="s">
        <v>9</v>
      </c>
      <c r="G112" s="7">
        <v>1996</v>
      </c>
      <c r="H112" s="15">
        <v>43</v>
      </c>
      <c r="I112" s="11">
        <v>2729</v>
      </c>
      <c r="J112" s="12">
        <v>63.465116279069768</v>
      </c>
      <c r="O112" s="209" t="s">
        <v>100</v>
      </c>
      <c r="P112" s="209" t="s">
        <v>63</v>
      </c>
      <c r="Q112" s="209" t="s">
        <v>62</v>
      </c>
      <c r="R112" s="209">
        <v>2024</v>
      </c>
      <c r="S112" s="209">
        <v>38</v>
      </c>
      <c r="T112" s="210">
        <v>10375.040000000001</v>
      </c>
      <c r="U112" s="211">
        <v>273.02736842105264</v>
      </c>
    </row>
    <row r="113" spans="4:25" x14ac:dyDescent="0.2">
      <c r="D113" s="41" t="s">
        <v>103</v>
      </c>
      <c r="E113" s="8" t="s">
        <v>8</v>
      </c>
      <c r="F113" s="8" t="s">
        <v>9</v>
      </c>
      <c r="G113" s="8">
        <v>1997</v>
      </c>
      <c r="H113" s="16">
        <v>43</v>
      </c>
      <c r="I113" s="13">
        <v>2747.7420000000002</v>
      </c>
      <c r="J113" s="12">
        <v>63.900976744186053</v>
      </c>
      <c r="O113" s="209" t="s">
        <v>101</v>
      </c>
      <c r="P113" s="209" t="s">
        <v>14</v>
      </c>
      <c r="Q113" s="209" t="s">
        <v>15</v>
      </c>
      <c r="R113" s="209">
        <v>2024</v>
      </c>
      <c r="S113" s="209">
        <v>24</v>
      </c>
      <c r="T113" s="210">
        <v>5972.0820000000003</v>
      </c>
      <c r="U113" s="211">
        <v>248.83675000000002</v>
      </c>
    </row>
    <row r="114" spans="4:25" x14ac:dyDescent="0.2">
      <c r="D114" s="41" t="s">
        <v>103</v>
      </c>
      <c r="E114" s="7" t="s">
        <v>8</v>
      </c>
      <c r="F114" s="7" t="s">
        <v>9</v>
      </c>
      <c r="G114" s="7">
        <v>1998</v>
      </c>
      <c r="H114" s="15">
        <v>41</v>
      </c>
      <c r="I114" s="11">
        <v>2834.16</v>
      </c>
      <c r="J114" s="12">
        <v>69.125853658536585</v>
      </c>
      <c r="O114" s="209" t="s">
        <v>99</v>
      </c>
      <c r="P114" s="209" t="s">
        <v>46</v>
      </c>
      <c r="Q114" s="209" t="s">
        <v>47</v>
      </c>
      <c r="R114" s="209">
        <v>2024</v>
      </c>
      <c r="S114" s="209">
        <v>2</v>
      </c>
      <c r="T114" s="210">
        <v>346.07600000000002</v>
      </c>
      <c r="U114" s="211">
        <v>173.03800000000001</v>
      </c>
    </row>
    <row r="115" spans="4:25" x14ac:dyDescent="0.2">
      <c r="D115" s="41" t="s">
        <v>103</v>
      </c>
      <c r="E115" s="8" t="s">
        <v>8</v>
      </c>
      <c r="F115" s="8" t="s">
        <v>9</v>
      </c>
      <c r="G115" s="8">
        <v>1999</v>
      </c>
      <c r="H115" s="16">
        <v>37</v>
      </c>
      <c r="I115" s="13">
        <v>2706.4589999999998</v>
      </c>
      <c r="J115" s="12">
        <v>73.147540540540533</v>
      </c>
      <c r="O115" s="209" t="s">
        <v>102</v>
      </c>
      <c r="P115" s="209" t="s">
        <v>26</v>
      </c>
      <c r="Q115" s="209" t="s">
        <v>27</v>
      </c>
      <c r="R115" s="209">
        <v>2024</v>
      </c>
      <c r="S115" s="209">
        <v>31</v>
      </c>
      <c r="T115" s="210">
        <v>9092.6749999999993</v>
      </c>
      <c r="U115" s="211">
        <v>293.31209677419355</v>
      </c>
    </row>
    <row r="116" spans="4:25" x14ac:dyDescent="0.2">
      <c r="D116" s="41" t="s">
        <v>103</v>
      </c>
      <c r="E116" s="7" t="s">
        <v>8</v>
      </c>
      <c r="F116" s="7" t="s">
        <v>9</v>
      </c>
      <c r="G116" s="7">
        <v>2000</v>
      </c>
      <c r="H116" s="15">
        <v>34</v>
      </c>
      <c r="I116" s="11">
        <v>2356.6350000000002</v>
      </c>
      <c r="J116" s="12">
        <v>69.312794117647059</v>
      </c>
      <c r="O116" s="209" t="s">
        <v>100</v>
      </c>
      <c r="P116" s="209" t="s">
        <v>22</v>
      </c>
      <c r="Q116" s="209" t="s">
        <v>23</v>
      </c>
      <c r="R116" s="209">
        <v>2024</v>
      </c>
      <c r="S116" s="209">
        <v>11</v>
      </c>
      <c r="T116" s="210">
        <v>2406.54</v>
      </c>
      <c r="U116" s="211">
        <v>218.77636363636364</v>
      </c>
    </row>
    <row r="117" spans="4:25" x14ac:dyDescent="0.2">
      <c r="D117" s="41" t="s">
        <v>103</v>
      </c>
      <c r="E117" s="8" t="s">
        <v>8</v>
      </c>
      <c r="F117" s="8" t="s">
        <v>9</v>
      </c>
      <c r="G117" s="8">
        <v>2001</v>
      </c>
      <c r="H117" s="16">
        <v>30</v>
      </c>
      <c r="I117" s="13">
        <v>2220.7710000000002</v>
      </c>
      <c r="J117" s="12">
        <v>74.025700000000001</v>
      </c>
      <c r="O117" s="209" t="s">
        <v>98</v>
      </c>
      <c r="P117" s="209" t="s">
        <v>42</v>
      </c>
      <c r="Q117" s="209" t="s">
        <v>43</v>
      </c>
      <c r="R117" s="209">
        <v>2024</v>
      </c>
      <c r="S117" s="209">
        <v>28</v>
      </c>
      <c r="T117" s="210">
        <v>7825.7619999999997</v>
      </c>
      <c r="U117" s="211">
        <v>279.49149999999997</v>
      </c>
    </row>
    <row r="118" spans="4:25" x14ac:dyDescent="0.2">
      <c r="D118" s="41" t="s">
        <v>103</v>
      </c>
      <c r="E118" s="7" t="s">
        <v>8</v>
      </c>
      <c r="F118" s="7" t="s">
        <v>9</v>
      </c>
      <c r="G118" s="7">
        <v>2002</v>
      </c>
      <c r="H118" s="15">
        <v>29</v>
      </c>
      <c r="I118" s="11">
        <v>2359.16</v>
      </c>
      <c r="J118" s="12">
        <v>81.350344827586198</v>
      </c>
      <c r="O118" s="209" t="s">
        <v>98</v>
      </c>
      <c r="P118" s="209" t="s">
        <v>69</v>
      </c>
      <c r="Q118" s="209" t="s">
        <v>30</v>
      </c>
      <c r="R118" s="209">
        <v>2024</v>
      </c>
      <c r="S118" s="209">
        <v>106</v>
      </c>
      <c r="T118" s="210">
        <v>29393.233</v>
      </c>
      <c r="U118" s="211">
        <v>277.29465094339622</v>
      </c>
    </row>
    <row r="119" spans="4:25" x14ac:dyDescent="0.2">
      <c r="D119" s="41" t="s">
        <v>103</v>
      </c>
      <c r="E119" s="8" t="s">
        <v>8</v>
      </c>
      <c r="F119" s="8" t="s">
        <v>9</v>
      </c>
      <c r="G119" s="8">
        <v>2003</v>
      </c>
      <c r="H119" s="16">
        <v>29</v>
      </c>
      <c r="I119" s="13">
        <v>2416.627</v>
      </c>
      <c r="J119" s="12">
        <v>83.331965517241372</v>
      </c>
      <c r="O119" s="209" t="s">
        <v>102</v>
      </c>
      <c r="P119" s="209" t="s">
        <v>34</v>
      </c>
      <c r="Q119" s="209" t="s">
        <v>35</v>
      </c>
      <c r="R119" s="209">
        <v>2024</v>
      </c>
      <c r="S119" s="209">
        <v>28</v>
      </c>
      <c r="T119" s="210">
        <v>5279.6019999999999</v>
      </c>
      <c r="U119" s="211">
        <v>188.55721428571428</v>
      </c>
    </row>
    <row r="120" spans="4:25" x14ac:dyDescent="0.2">
      <c r="D120" s="41" t="s">
        <v>103</v>
      </c>
      <c r="E120" s="7" t="s">
        <v>8</v>
      </c>
      <c r="F120" s="7" t="s">
        <v>9</v>
      </c>
      <c r="G120" s="7">
        <v>2004</v>
      </c>
      <c r="H120" s="15">
        <v>28</v>
      </c>
      <c r="I120" s="11">
        <v>2477</v>
      </c>
      <c r="J120" s="12">
        <v>88.464285714285708</v>
      </c>
      <c r="O120" s="209" t="s">
        <v>1</v>
      </c>
      <c r="P120" s="209" t="s">
        <v>0</v>
      </c>
      <c r="Q120" s="209" t="s">
        <v>1</v>
      </c>
      <c r="R120" s="209">
        <v>2024</v>
      </c>
      <c r="S120" s="209">
        <v>15</v>
      </c>
      <c r="T120" s="210">
        <v>2753.4540000000002</v>
      </c>
      <c r="U120" s="211">
        <v>183.56360000000001</v>
      </c>
    </row>
    <row r="121" spans="4:25" x14ac:dyDescent="0.2">
      <c r="D121" s="41" t="s">
        <v>103</v>
      </c>
      <c r="E121" s="8" t="s">
        <v>8</v>
      </c>
      <c r="F121" s="8" t="s">
        <v>9</v>
      </c>
      <c r="G121" s="8">
        <v>2005</v>
      </c>
      <c r="H121" s="16">
        <v>28</v>
      </c>
      <c r="I121" s="13">
        <v>2538</v>
      </c>
      <c r="J121" s="12">
        <v>90.642857142857139</v>
      </c>
      <c r="O121" s="209" t="s">
        <v>102</v>
      </c>
      <c r="P121" s="209" t="s">
        <v>28</v>
      </c>
      <c r="Q121" s="209" t="s">
        <v>29</v>
      </c>
      <c r="R121" s="209">
        <v>2024</v>
      </c>
      <c r="S121" s="209">
        <v>11</v>
      </c>
      <c r="T121" s="210">
        <v>3126.3629999999998</v>
      </c>
      <c r="U121" s="211">
        <v>284.21481818181815</v>
      </c>
    </row>
    <row r="122" spans="4:25" x14ac:dyDescent="0.2">
      <c r="D122" s="41" t="s">
        <v>103</v>
      </c>
      <c r="E122" s="7" t="s">
        <v>8</v>
      </c>
      <c r="F122" s="7" t="s">
        <v>9</v>
      </c>
      <c r="G122" s="7">
        <v>2006</v>
      </c>
      <c r="H122" s="15">
        <v>27</v>
      </c>
      <c r="I122" s="11">
        <v>2464</v>
      </c>
      <c r="J122" s="12">
        <v>91.259259259259252</v>
      </c>
      <c r="O122" s="209" t="s">
        <v>98</v>
      </c>
      <c r="P122" s="209" t="s">
        <v>40</v>
      </c>
      <c r="Q122" s="209" t="s">
        <v>41</v>
      </c>
      <c r="R122" s="209">
        <v>2024</v>
      </c>
      <c r="S122" s="209">
        <v>45</v>
      </c>
      <c r="T122" s="210">
        <v>13006.168</v>
      </c>
      <c r="U122" s="211">
        <v>289.02595555555553</v>
      </c>
    </row>
    <row r="123" spans="4:25" x14ac:dyDescent="0.2">
      <c r="D123" s="41" t="s">
        <v>103</v>
      </c>
      <c r="E123" s="8" t="s">
        <v>8</v>
      </c>
      <c r="F123" s="8" t="s">
        <v>9</v>
      </c>
      <c r="G123" s="8">
        <v>2007</v>
      </c>
      <c r="H123" s="16">
        <v>24</v>
      </c>
      <c r="I123" s="13">
        <v>2603</v>
      </c>
      <c r="J123" s="12">
        <v>108.45833333333333</v>
      </c>
      <c r="O123" s="209" t="s">
        <v>103</v>
      </c>
      <c r="P123" s="209" t="s">
        <v>73</v>
      </c>
      <c r="Q123" s="209" t="s">
        <v>6</v>
      </c>
      <c r="R123" s="209">
        <v>2024</v>
      </c>
      <c r="S123" s="209">
        <v>35</v>
      </c>
      <c r="T123" s="210">
        <v>12042.895</v>
      </c>
      <c r="U123" s="211">
        <v>344.0827142857143</v>
      </c>
    </row>
    <row r="124" spans="4:25" x14ac:dyDescent="0.2">
      <c r="D124" s="41" t="s">
        <v>103</v>
      </c>
      <c r="E124" s="7" t="s">
        <v>8</v>
      </c>
      <c r="F124" s="7" t="s">
        <v>9</v>
      </c>
      <c r="G124" s="7">
        <v>2008</v>
      </c>
      <c r="H124" s="15">
        <v>23</v>
      </c>
      <c r="I124" s="11">
        <v>2694</v>
      </c>
      <c r="J124" s="12">
        <v>117.1304347826087</v>
      </c>
      <c r="O124" s="209" t="s">
        <v>103</v>
      </c>
      <c r="P124" s="209" t="s">
        <v>74</v>
      </c>
      <c r="Q124" s="209" t="s">
        <v>7</v>
      </c>
      <c r="R124" s="209">
        <v>2024</v>
      </c>
      <c r="S124" s="209">
        <v>41</v>
      </c>
      <c r="T124" s="210">
        <v>13188.169</v>
      </c>
      <c r="U124" s="211">
        <v>321.66265853658535</v>
      </c>
      <c r="W124">
        <f>SUM(S87:S124)</f>
        <v>1184</v>
      </c>
      <c r="X124" s="207">
        <f>SUM(T87:T124)</f>
        <v>311268.77400000009</v>
      </c>
      <c r="Y124" s="208">
        <f>X124/W124</f>
        <v>262.89592398648654</v>
      </c>
    </row>
    <row r="125" spans="4:25" x14ac:dyDescent="0.2">
      <c r="D125" s="41" t="s">
        <v>103</v>
      </c>
      <c r="E125" s="8" t="s">
        <v>8</v>
      </c>
      <c r="F125" s="8" t="s">
        <v>9</v>
      </c>
      <c r="G125" s="8">
        <v>2009</v>
      </c>
      <c r="H125" s="16">
        <v>22</v>
      </c>
      <c r="I125" s="13">
        <v>2706</v>
      </c>
      <c r="J125" s="12">
        <v>123</v>
      </c>
    </row>
    <row r="126" spans="4:25" x14ac:dyDescent="0.2">
      <c r="D126" s="41" t="s">
        <v>103</v>
      </c>
      <c r="E126" s="7" t="s">
        <v>8</v>
      </c>
      <c r="F126" s="7" t="s">
        <v>9</v>
      </c>
      <c r="G126" s="7">
        <v>2010</v>
      </c>
      <c r="H126" s="15">
        <v>19</v>
      </c>
      <c r="I126" s="11">
        <v>2805.2629999999999</v>
      </c>
      <c r="J126" s="12">
        <v>147.64542105263158</v>
      </c>
    </row>
    <row r="127" spans="4:25" x14ac:dyDescent="0.2">
      <c r="D127" s="41" t="s">
        <v>103</v>
      </c>
      <c r="E127" s="8" t="s">
        <v>8</v>
      </c>
      <c r="F127" s="8" t="s">
        <v>9</v>
      </c>
      <c r="G127" s="8">
        <v>2011</v>
      </c>
      <c r="H127" s="16">
        <v>20</v>
      </c>
      <c r="I127" s="13">
        <v>3092.2460000000001</v>
      </c>
      <c r="J127" s="12">
        <v>154.6123</v>
      </c>
    </row>
    <row r="128" spans="4:25" x14ac:dyDescent="0.2">
      <c r="D128" s="41" t="s">
        <v>103</v>
      </c>
      <c r="E128" s="7" t="s">
        <v>8</v>
      </c>
      <c r="F128" s="7" t="s">
        <v>9</v>
      </c>
      <c r="G128" s="7">
        <v>2012</v>
      </c>
      <c r="H128" s="15">
        <v>17</v>
      </c>
      <c r="I128" s="11">
        <v>3289.3690000000001</v>
      </c>
      <c r="J128" s="12">
        <v>193.49229411764708</v>
      </c>
    </row>
    <row r="129" spans="4:10" x14ac:dyDescent="0.2">
      <c r="D129" s="41" t="s">
        <v>103</v>
      </c>
      <c r="E129" s="8" t="s">
        <v>8</v>
      </c>
      <c r="F129" s="8" t="s">
        <v>9</v>
      </c>
      <c r="G129" s="8">
        <v>2013</v>
      </c>
      <c r="H129" s="16">
        <v>18</v>
      </c>
      <c r="I129" s="13">
        <v>3219.3760000000002</v>
      </c>
      <c r="J129" s="12">
        <v>178.85422222222223</v>
      </c>
    </row>
    <row r="130" spans="4:10" x14ac:dyDescent="0.2">
      <c r="D130" s="41" t="s">
        <v>103</v>
      </c>
      <c r="E130" s="7" t="s">
        <v>8</v>
      </c>
      <c r="F130" s="7" t="s">
        <v>9</v>
      </c>
      <c r="G130" s="7">
        <v>2014</v>
      </c>
      <c r="H130" s="15">
        <v>16</v>
      </c>
      <c r="I130" s="11">
        <v>3392.7730000000001</v>
      </c>
      <c r="J130" s="12">
        <v>212.04831250000001</v>
      </c>
    </row>
    <row r="131" spans="4:10" x14ac:dyDescent="0.2">
      <c r="D131" s="41" t="s">
        <v>103</v>
      </c>
      <c r="E131" s="8" t="s">
        <v>8</v>
      </c>
      <c r="F131" s="8" t="s">
        <v>9</v>
      </c>
      <c r="G131" s="8">
        <v>2015</v>
      </c>
      <c r="H131" s="16">
        <v>16</v>
      </c>
      <c r="I131" s="13">
        <v>3615.1860000000001</v>
      </c>
      <c r="J131" s="12">
        <v>225.94912500000001</v>
      </c>
    </row>
    <row r="132" spans="4:10" x14ac:dyDescent="0.2">
      <c r="D132" s="41" t="s">
        <v>103</v>
      </c>
      <c r="E132" s="7" t="s">
        <v>8</v>
      </c>
      <c r="F132" s="7" t="s">
        <v>9</v>
      </c>
      <c r="G132" s="7">
        <v>2016</v>
      </c>
      <c r="H132" s="15">
        <v>16</v>
      </c>
      <c r="I132" s="11">
        <v>3715.2779999999998</v>
      </c>
      <c r="J132" s="12">
        <v>232.20487499999999</v>
      </c>
    </row>
    <row r="133" spans="4:10" x14ac:dyDescent="0.2">
      <c r="D133" s="41" t="s">
        <v>103</v>
      </c>
      <c r="E133" s="8" t="s">
        <v>8</v>
      </c>
      <c r="F133" s="8" t="s">
        <v>9</v>
      </c>
      <c r="G133" s="8">
        <v>2017</v>
      </c>
      <c r="H133" s="16">
        <v>16</v>
      </c>
      <c r="I133" s="13">
        <v>3529.03</v>
      </c>
      <c r="J133" s="12">
        <v>220.56437500000001</v>
      </c>
    </row>
    <row r="134" spans="4:10" x14ac:dyDescent="0.2">
      <c r="D134" s="41" t="s">
        <v>103</v>
      </c>
      <c r="E134" s="7" t="s">
        <v>8</v>
      </c>
      <c r="F134" s="7" t="s">
        <v>9</v>
      </c>
      <c r="G134" s="7">
        <v>2018</v>
      </c>
      <c r="H134" s="15">
        <v>14</v>
      </c>
      <c r="I134" s="11">
        <v>3569.7379999999998</v>
      </c>
      <c r="J134" s="12">
        <v>254.98128571428569</v>
      </c>
    </row>
    <row r="135" spans="4:10" x14ac:dyDescent="0.2">
      <c r="D135" s="41" t="s">
        <v>103</v>
      </c>
      <c r="E135" s="8" t="s">
        <v>8</v>
      </c>
      <c r="F135" s="8" t="s">
        <v>9</v>
      </c>
      <c r="G135" s="8">
        <v>2019</v>
      </c>
      <c r="H135" s="16">
        <v>13</v>
      </c>
      <c r="I135" s="13">
        <v>3427.973</v>
      </c>
      <c r="J135" s="12">
        <v>263.69023076923077</v>
      </c>
    </row>
    <row r="136" spans="4:10" x14ac:dyDescent="0.2">
      <c r="D136" s="41" t="s">
        <v>103</v>
      </c>
      <c r="E136" s="7" t="s">
        <v>8</v>
      </c>
      <c r="F136" s="7" t="s">
        <v>9</v>
      </c>
      <c r="G136" s="7">
        <v>2020</v>
      </c>
      <c r="H136" s="15">
        <v>13</v>
      </c>
      <c r="I136" s="11">
        <v>3356.366</v>
      </c>
      <c r="J136" s="12">
        <v>258.18200000000002</v>
      </c>
    </row>
    <row r="137" spans="4:10" x14ac:dyDescent="0.2">
      <c r="D137" s="41" t="s">
        <v>103</v>
      </c>
      <c r="E137" s="8" t="s">
        <v>8</v>
      </c>
      <c r="F137" s="8" t="s">
        <v>9</v>
      </c>
      <c r="G137" s="8">
        <v>2021</v>
      </c>
      <c r="H137" s="16">
        <v>14</v>
      </c>
      <c r="I137" s="13">
        <v>3491.1779999999999</v>
      </c>
      <c r="J137" s="12">
        <v>249.36985714285714</v>
      </c>
    </row>
    <row r="138" spans="4:10" x14ac:dyDescent="0.2">
      <c r="D138" s="42" t="s">
        <v>101</v>
      </c>
      <c r="E138" s="38" t="s">
        <v>10</v>
      </c>
      <c r="F138" s="7" t="s">
        <v>11</v>
      </c>
      <c r="G138" s="7">
        <v>1995</v>
      </c>
      <c r="H138" s="15">
        <v>151</v>
      </c>
      <c r="I138" s="11">
        <v>11578</v>
      </c>
      <c r="J138" s="12">
        <v>76.675496688741717</v>
      </c>
    </row>
    <row r="139" spans="4:10" x14ac:dyDescent="0.2">
      <c r="D139" s="42" t="s">
        <v>101</v>
      </c>
      <c r="E139" s="8" t="s">
        <v>10</v>
      </c>
      <c r="F139" s="8" t="s">
        <v>11</v>
      </c>
      <c r="G139" s="8">
        <v>1996</v>
      </c>
      <c r="H139" s="16">
        <v>148</v>
      </c>
      <c r="I139" s="13">
        <v>11421</v>
      </c>
      <c r="J139" s="12">
        <v>77.168918918918919</v>
      </c>
    </row>
    <row r="140" spans="4:10" x14ac:dyDescent="0.2">
      <c r="D140" s="42" t="s">
        <v>101</v>
      </c>
      <c r="E140" s="7" t="s">
        <v>10</v>
      </c>
      <c r="F140" s="7" t="s">
        <v>11</v>
      </c>
      <c r="G140" s="7">
        <v>1997</v>
      </c>
      <c r="H140" s="15">
        <v>145</v>
      </c>
      <c r="I140" s="11">
        <v>11373.52</v>
      </c>
      <c r="J140" s="12">
        <v>78.438068965517246</v>
      </c>
    </row>
    <row r="141" spans="4:10" x14ac:dyDescent="0.2">
      <c r="D141" s="42" t="s">
        <v>101</v>
      </c>
      <c r="E141" s="8" t="s">
        <v>10</v>
      </c>
      <c r="F141" s="8" t="s">
        <v>11</v>
      </c>
      <c r="G141" s="8">
        <v>1998</v>
      </c>
      <c r="H141" s="16">
        <v>145</v>
      </c>
      <c r="I141" s="13">
        <v>11489.51</v>
      </c>
      <c r="J141" s="12">
        <v>79.238</v>
      </c>
    </row>
    <row r="142" spans="4:10" x14ac:dyDescent="0.2">
      <c r="D142" s="42" t="s">
        <v>101</v>
      </c>
      <c r="E142" s="7" t="s">
        <v>10</v>
      </c>
      <c r="F142" s="7" t="s">
        <v>11</v>
      </c>
      <c r="G142" s="7">
        <v>1999</v>
      </c>
      <c r="H142" s="15">
        <v>144</v>
      </c>
      <c r="I142" s="11">
        <v>11370.225</v>
      </c>
      <c r="J142" s="12">
        <v>78.959895833333334</v>
      </c>
    </row>
    <row r="143" spans="4:10" x14ac:dyDescent="0.2">
      <c r="D143" s="42" t="s">
        <v>101</v>
      </c>
      <c r="E143" s="8" t="s">
        <v>10</v>
      </c>
      <c r="F143" s="8" t="s">
        <v>11</v>
      </c>
      <c r="G143" s="8">
        <v>2000</v>
      </c>
      <c r="H143" s="16">
        <v>136</v>
      </c>
      <c r="I143" s="13">
        <v>11258.114</v>
      </c>
      <c r="J143" s="12">
        <v>82.780249999999995</v>
      </c>
    </row>
    <row r="144" spans="4:10" x14ac:dyDescent="0.2">
      <c r="D144" s="42" t="s">
        <v>101</v>
      </c>
      <c r="E144" s="7" t="s">
        <v>10</v>
      </c>
      <c r="F144" s="7" t="s">
        <v>11</v>
      </c>
      <c r="G144" s="7">
        <v>2001</v>
      </c>
      <c r="H144" s="15">
        <v>134</v>
      </c>
      <c r="I144" s="11">
        <v>11085.163</v>
      </c>
      <c r="J144" s="12">
        <v>82.725097014925382</v>
      </c>
    </row>
    <row r="145" spans="4:10" x14ac:dyDescent="0.2">
      <c r="D145" s="42" t="s">
        <v>101</v>
      </c>
      <c r="E145" s="8" t="s">
        <v>10</v>
      </c>
      <c r="F145" s="8" t="s">
        <v>11</v>
      </c>
      <c r="G145" s="8">
        <v>2002</v>
      </c>
      <c r="H145" s="16">
        <v>126</v>
      </c>
      <c r="I145" s="13">
        <v>11258.52</v>
      </c>
      <c r="J145" s="12">
        <v>89.353333333333339</v>
      </c>
    </row>
    <row r="146" spans="4:10" x14ac:dyDescent="0.2">
      <c r="D146" s="42" t="s">
        <v>101</v>
      </c>
      <c r="E146" s="7" t="s">
        <v>10</v>
      </c>
      <c r="F146" s="7" t="s">
        <v>11</v>
      </c>
      <c r="G146" s="7">
        <v>2003</v>
      </c>
      <c r="H146" s="15">
        <v>120</v>
      </c>
      <c r="I146" s="11">
        <v>11418.422</v>
      </c>
      <c r="J146" s="12">
        <v>95.153516666666675</v>
      </c>
    </row>
    <row r="147" spans="4:10" x14ac:dyDescent="0.2">
      <c r="D147" s="42" t="s">
        <v>101</v>
      </c>
      <c r="E147" s="8" t="s">
        <v>10</v>
      </c>
      <c r="F147" s="8" t="s">
        <v>11</v>
      </c>
      <c r="G147" s="8">
        <v>2004</v>
      </c>
      <c r="H147" s="16">
        <v>116</v>
      </c>
      <c r="I147" s="13">
        <v>11290</v>
      </c>
      <c r="J147" s="12">
        <v>97.327586206896555</v>
      </c>
    </row>
    <row r="148" spans="4:10" x14ac:dyDescent="0.2">
      <c r="D148" s="42" t="s">
        <v>101</v>
      </c>
      <c r="E148" s="7" t="s">
        <v>10</v>
      </c>
      <c r="F148" s="7" t="s">
        <v>11</v>
      </c>
      <c r="G148" s="7">
        <v>2005</v>
      </c>
      <c r="H148" s="15">
        <v>108</v>
      </c>
      <c r="I148" s="11">
        <v>11350</v>
      </c>
      <c r="J148" s="12">
        <v>105.0925925925926</v>
      </c>
    </row>
    <row r="149" spans="4:10" x14ac:dyDescent="0.2">
      <c r="D149" s="42" t="s">
        <v>101</v>
      </c>
      <c r="E149" s="8" t="s">
        <v>10</v>
      </c>
      <c r="F149" s="8" t="s">
        <v>11</v>
      </c>
      <c r="G149" s="8">
        <v>2006</v>
      </c>
      <c r="H149" s="16">
        <v>103</v>
      </c>
      <c r="I149" s="13">
        <v>10946</v>
      </c>
      <c r="J149" s="12">
        <v>106.27184466019418</v>
      </c>
    </row>
    <row r="150" spans="4:10" x14ac:dyDescent="0.2">
      <c r="D150" s="42" t="s">
        <v>101</v>
      </c>
      <c r="E150" s="7" t="s">
        <v>10</v>
      </c>
      <c r="F150" s="7" t="s">
        <v>11</v>
      </c>
      <c r="G150" s="7">
        <v>2007</v>
      </c>
      <c r="H150" s="15">
        <v>101</v>
      </c>
      <c r="I150" s="11">
        <v>11143</v>
      </c>
      <c r="J150" s="12">
        <v>110.32673267326733</v>
      </c>
    </row>
    <row r="151" spans="4:10" x14ac:dyDescent="0.2">
      <c r="D151" s="42" t="s">
        <v>101</v>
      </c>
      <c r="E151" s="8" t="s">
        <v>10</v>
      </c>
      <c r="F151" s="8" t="s">
        <v>11</v>
      </c>
      <c r="G151" s="8">
        <v>2008</v>
      </c>
      <c r="H151" s="16">
        <v>98</v>
      </c>
      <c r="I151" s="13">
        <v>10692</v>
      </c>
      <c r="J151" s="12">
        <v>109.10204081632654</v>
      </c>
    </row>
    <row r="152" spans="4:10" x14ac:dyDescent="0.2">
      <c r="D152" s="42" t="s">
        <v>101</v>
      </c>
      <c r="E152" s="7" t="s">
        <v>10</v>
      </c>
      <c r="F152" s="7" t="s">
        <v>11</v>
      </c>
      <c r="G152" s="7">
        <v>2009</v>
      </c>
      <c r="H152" s="15">
        <v>88</v>
      </c>
      <c r="I152" s="11">
        <v>10122</v>
      </c>
      <c r="J152" s="12">
        <v>115.02272727272727</v>
      </c>
    </row>
    <row r="153" spans="4:10" x14ac:dyDescent="0.2">
      <c r="D153" s="42" t="s">
        <v>101</v>
      </c>
      <c r="E153" s="8" t="s">
        <v>10</v>
      </c>
      <c r="F153" s="8" t="s">
        <v>11</v>
      </c>
      <c r="G153" s="8">
        <v>2010</v>
      </c>
      <c r="H153" s="16">
        <v>81</v>
      </c>
      <c r="I153" s="13">
        <v>10093.161</v>
      </c>
      <c r="J153" s="12">
        <v>124.60692592592592</v>
      </c>
    </row>
    <row r="154" spans="4:10" x14ac:dyDescent="0.2">
      <c r="D154" s="42" t="s">
        <v>101</v>
      </c>
      <c r="E154" s="7" t="s">
        <v>10</v>
      </c>
      <c r="F154" s="7" t="s">
        <v>11</v>
      </c>
      <c r="G154" s="7">
        <v>2011</v>
      </c>
      <c r="H154" s="15">
        <v>80</v>
      </c>
      <c r="I154" s="11">
        <v>9518.098</v>
      </c>
      <c r="J154" s="12">
        <v>118.976225</v>
      </c>
    </row>
    <row r="155" spans="4:10" x14ac:dyDescent="0.2">
      <c r="D155" s="42" t="s">
        <v>101</v>
      </c>
      <c r="E155" s="8" t="s">
        <v>10</v>
      </c>
      <c r="F155" s="8" t="s">
        <v>11</v>
      </c>
      <c r="G155" s="8">
        <v>2012</v>
      </c>
      <c r="H155" s="16">
        <v>68</v>
      </c>
      <c r="I155" s="13">
        <v>9579.7950000000001</v>
      </c>
      <c r="J155" s="12">
        <v>140.87933823529411</v>
      </c>
    </row>
    <row r="156" spans="4:10" x14ac:dyDescent="0.2">
      <c r="D156" s="42" t="s">
        <v>101</v>
      </c>
      <c r="E156" s="7" t="s">
        <v>10</v>
      </c>
      <c r="F156" s="7" t="s">
        <v>11</v>
      </c>
      <c r="G156" s="7">
        <v>2013</v>
      </c>
      <c r="H156" s="15">
        <v>70</v>
      </c>
      <c r="I156" s="11">
        <v>9831.1190000000006</v>
      </c>
      <c r="J156" s="12">
        <v>140.44455714285715</v>
      </c>
    </row>
    <row r="157" spans="4:10" x14ac:dyDescent="0.2">
      <c r="D157" s="42" t="s">
        <v>101</v>
      </c>
      <c r="E157" s="8" t="s">
        <v>10</v>
      </c>
      <c r="F157" s="8" t="s">
        <v>11</v>
      </c>
      <c r="G157" s="8">
        <v>2014</v>
      </c>
      <c r="H157" s="16">
        <v>63</v>
      </c>
      <c r="I157" s="13">
        <v>9537.8349999999991</v>
      </c>
      <c r="J157" s="12">
        <v>151.39420634920634</v>
      </c>
    </row>
    <row r="158" spans="4:10" x14ac:dyDescent="0.2">
      <c r="D158" s="42" t="s">
        <v>101</v>
      </c>
      <c r="E158" s="7" t="s">
        <v>10</v>
      </c>
      <c r="F158" s="7" t="s">
        <v>11</v>
      </c>
      <c r="G158" s="7">
        <v>2015</v>
      </c>
      <c r="H158" s="15">
        <v>58</v>
      </c>
      <c r="I158" s="11">
        <v>9097.2139999999999</v>
      </c>
      <c r="J158" s="12">
        <v>156.84851724137931</v>
      </c>
    </row>
    <row r="159" spans="4:10" x14ac:dyDescent="0.2">
      <c r="D159" s="42" t="s">
        <v>101</v>
      </c>
      <c r="E159" s="8" t="s">
        <v>10</v>
      </c>
      <c r="F159" s="8" t="s">
        <v>11</v>
      </c>
      <c r="G159" s="8">
        <v>2016</v>
      </c>
      <c r="H159" s="16">
        <v>55</v>
      </c>
      <c r="I159" s="13">
        <v>8966.8739999999998</v>
      </c>
      <c r="J159" s="12">
        <v>163.03407272727273</v>
      </c>
    </row>
    <row r="160" spans="4:10" x14ac:dyDescent="0.2">
      <c r="D160" s="42" t="s">
        <v>101</v>
      </c>
      <c r="E160" s="7" t="s">
        <v>10</v>
      </c>
      <c r="F160" s="7" t="s">
        <v>11</v>
      </c>
      <c r="G160" s="7">
        <v>2017</v>
      </c>
      <c r="H160" s="15">
        <v>55</v>
      </c>
      <c r="I160" s="11">
        <v>9056.1569999999992</v>
      </c>
      <c r="J160" s="12">
        <v>164.6574</v>
      </c>
    </row>
    <row r="161" spans="4:10" x14ac:dyDescent="0.2">
      <c r="D161" s="42" t="s">
        <v>101</v>
      </c>
      <c r="E161" s="8" t="s">
        <v>10</v>
      </c>
      <c r="F161" s="8" t="s">
        <v>11</v>
      </c>
      <c r="G161" s="8">
        <v>2018</v>
      </c>
      <c r="H161" s="16">
        <v>52</v>
      </c>
      <c r="I161" s="13">
        <v>9457.1090000000004</v>
      </c>
      <c r="J161" s="12">
        <v>181.86748076923078</v>
      </c>
    </row>
    <row r="162" spans="4:10" x14ac:dyDescent="0.2">
      <c r="D162" s="42" t="s">
        <v>101</v>
      </c>
      <c r="E162" s="7" t="s">
        <v>10</v>
      </c>
      <c r="F162" s="7" t="s">
        <v>11</v>
      </c>
      <c r="G162" s="7">
        <v>2019</v>
      </c>
      <c r="H162" s="15">
        <v>52</v>
      </c>
      <c r="I162" s="11">
        <v>9015.8510000000006</v>
      </c>
      <c r="J162" s="12">
        <v>173.38175000000001</v>
      </c>
    </row>
    <row r="163" spans="4:10" x14ac:dyDescent="0.2">
      <c r="D163" s="42" t="s">
        <v>101</v>
      </c>
      <c r="E163" s="8" t="s">
        <v>10</v>
      </c>
      <c r="F163" s="8" t="s">
        <v>11</v>
      </c>
      <c r="G163" s="8">
        <v>2020</v>
      </c>
      <c r="H163" s="16">
        <v>48</v>
      </c>
      <c r="I163" s="13">
        <v>8576.4629999999997</v>
      </c>
      <c r="J163" s="12">
        <v>178.67631249999999</v>
      </c>
    </row>
    <row r="164" spans="4:10" x14ac:dyDescent="0.2">
      <c r="D164" s="42" t="s">
        <v>101</v>
      </c>
      <c r="E164" s="7" t="s">
        <v>10</v>
      </c>
      <c r="F164" s="7" t="s">
        <v>11</v>
      </c>
      <c r="G164" s="7">
        <v>2021</v>
      </c>
      <c r="H164" s="15">
        <v>44</v>
      </c>
      <c r="I164" s="11">
        <v>8507.3369999999995</v>
      </c>
      <c r="J164" s="12">
        <v>193.34856818181817</v>
      </c>
    </row>
    <row r="165" spans="4:10" x14ac:dyDescent="0.2">
      <c r="D165" s="42" t="s">
        <v>101</v>
      </c>
      <c r="E165" s="8" t="s">
        <v>12</v>
      </c>
      <c r="F165" s="8" t="s">
        <v>13</v>
      </c>
      <c r="G165" s="8">
        <v>1995</v>
      </c>
      <c r="H165" s="16">
        <v>114</v>
      </c>
      <c r="I165" s="13">
        <v>8300</v>
      </c>
      <c r="J165" s="12">
        <v>72.807017543859644</v>
      </c>
    </row>
    <row r="166" spans="4:10" x14ac:dyDescent="0.2">
      <c r="D166" s="42" t="s">
        <v>101</v>
      </c>
      <c r="E166" s="7" t="s">
        <v>12</v>
      </c>
      <c r="F166" s="7" t="s">
        <v>13</v>
      </c>
      <c r="G166" s="7">
        <v>1996</v>
      </c>
      <c r="H166" s="15">
        <v>113</v>
      </c>
      <c r="I166" s="11">
        <v>8010</v>
      </c>
      <c r="J166" s="12">
        <v>70.884955752212392</v>
      </c>
    </row>
    <row r="167" spans="4:10" x14ac:dyDescent="0.2">
      <c r="D167" s="42" t="s">
        <v>101</v>
      </c>
      <c r="E167" s="8" t="s">
        <v>12</v>
      </c>
      <c r="F167" s="8" t="s">
        <v>13</v>
      </c>
      <c r="G167" s="8">
        <v>1997</v>
      </c>
      <c r="H167" s="16">
        <v>114</v>
      </c>
      <c r="I167" s="13">
        <v>7996.7820000000002</v>
      </c>
      <c r="J167" s="12">
        <v>70.147210526315789</v>
      </c>
    </row>
    <row r="168" spans="4:10" x14ac:dyDescent="0.2">
      <c r="D168" s="42" t="s">
        <v>101</v>
      </c>
      <c r="E168" s="7" t="s">
        <v>12</v>
      </c>
      <c r="F168" s="7" t="s">
        <v>13</v>
      </c>
      <c r="G168" s="7">
        <v>1998</v>
      </c>
      <c r="H168" s="15">
        <v>111</v>
      </c>
      <c r="I168" s="11">
        <v>8016.6959999999999</v>
      </c>
      <c r="J168" s="12">
        <v>72.222486486486488</v>
      </c>
    </row>
    <row r="169" spans="4:10" x14ac:dyDescent="0.2">
      <c r="D169" s="42" t="s">
        <v>101</v>
      </c>
      <c r="E169" s="8" t="s">
        <v>12</v>
      </c>
      <c r="F169" s="8" t="s">
        <v>13</v>
      </c>
      <c r="G169" s="8">
        <v>1999</v>
      </c>
      <c r="H169" s="16">
        <v>109</v>
      </c>
      <c r="I169" s="13">
        <v>8083.0810000000001</v>
      </c>
      <c r="J169" s="12">
        <v>74.156706422018345</v>
      </c>
    </row>
    <row r="170" spans="4:10" x14ac:dyDescent="0.2">
      <c r="D170" s="42" t="s">
        <v>101</v>
      </c>
      <c r="E170" s="7" t="s">
        <v>12</v>
      </c>
      <c r="F170" s="7" t="s">
        <v>13</v>
      </c>
      <c r="G170" s="7">
        <v>2000</v>
      </c>
      <c r="H170" s="15">
        <v>105</v>
      </c>
      <c r="I170" s="11">
        <v>7988.1130000000003</v>
      </c>
      <c r="J170" s="12">
        <v>76.077266666666674</v>
      </c>
    </row>
    <row r="171" spans="4:10" x14ac:dyDescent="0.2">
      <c r="D171" s="42" t="s">
        <v>101</v>
      </c>
      <c r="E171" s="8" t="s">
        <v>12</v>
      </c>
      <c r="F171" s="8" t="s">
        <v>13</v>
      </c>
      <c r="G171" s="8">
        <v>2001</v>
      </c>
      <c r="H171" s="16">
        <v>102</v>
      </c>
      <c r="I171" s="13">
        <v>7981.0129999999999</v>
      </c>
      <c r="J171" s="12">
        <v>78.245225490196077</v>
      </c>
    </row>
    <row r="172" spans="4:10" x14ac:dyDescent="0.2">
      <c r="D172" s="42" t="s">
        <v>101</v>
      </c>
      <c r="E172" s="7" t="s">
        <v>12</v>
      </c>
      <c r="F172" s="7" t="s">
        <v>13</v>
      </c>
      <c r="G172" s="7">
        <v>2002</v>
      </c>
      <c r="H172" s="15">
        <v>98</v>
      </c>
      <c r="I172" s="11">
        <v>8183.91</v>
      </c>
      <c r="J172" s="12">
        <v>83.50928571428571</v>
      </c>
    </row>
    <row r="173" spans="4:10" x14ac:dyDescent="0.2">
      <c r="D173" s="42" t="s">
        <v>101</v>
      </c>
      <c r="E173" s="8" t="s">
        <v>12</v>
      </c>
      <c r="F173" s="8" t="s">
        <v>13</v>
      </c>
      <c r="G173" s="8">
        <v>2003</v>
      </c>
      <c r="H173" s="16">
        <v>96</v>
      </c>
      <c r="I173" s="13">
        <v>8238.4750000000004</v>
      </c>
      <c r="J173" s="12">
        <v>85.817447916666666</v>
      </c>
    </row>
    <row r="174" spans="4:10" x14ac:dyDescent="0.2">
      <c r="D174" s="42" t="s">
        <v>101</v>
      </c>
      <c r="E174" s="7" t="s">
        <v>12</v>
      </c>
      <c r="F174" s="7" t="s">
        <v>13</v>
      </c>
      <c r="G174" s="7">
        <v>2004</v>
      </c>
      <c r="H174" s="15">
        <v>95</v>
      </c>
      <c r="I174" s="11">
        <v>8311</v>
      </c>
      <c r="J174" s="12">
        <v>87.484210526315792</v>
      </c>
    </row>
    <row r="175" spans="4:10" x14ac:dyDescent="0.2">
      <c r="D175" s="42" t="s">
        <v>101</v>
      </c>
      <c r="E175" s="8" t="s">
        <v>12</v>
      </c>
      <c r="F175" s="8" t="s">
        <v>13</v>
      </c>
      <c r="G175" s="8">
        <v>2005</v>
      </c>
      <c r="H175" s="16">
        <v>92</v>
      </c>
      <c r="I175" s="13">
        <v>8242</v>
      </c>
      <c r="J175" s="12">
        <v>89.586956521739125</v>
      </c>
    </row>
    <row r="176" spans="4:10" x14ac:dyDescent="0.2">
      <c r="D176" s="42" t="s">
        <v>101</v>
      </c>
      <c r="E176" s="7" t="s">
        <v>12</v>
      </c>
      <c r="F176" s="7" t="s">
        <v>13</v>
      </c>
      <c r="G176" s="7">
        <v>2006</v>
      </c>
      <c r="H176" s="15">
        <v>82</v>
      </c>
      <c r="I176" s="11">
        <v>8145</v>
      </c>
      <c r="J176" s="12">
        <v>99.329268292682926</v>
      </c>
    </row>
    <row r="177" spans="4:10" x14ac:dyDescent="0.2">
      <c r="D177" s="42" t="s">
        <v>101</v>
      </c>
      <c r="E177" s="8" t="s">
        <v>12</v>
      </c>
      <c r="F177" s="8" t="s">
        <v>13</v>
      </c>
      <c r="G177" s="8">
        <v>2007</v>
      </c>
      <c r="H177" s="16">
        <v>79</v>
      </c>
      <c r="I177" s="13">
        <v>8283</v>
      </c>
      <c r="J177" s="12">
        <v>104.84810126582279</v>
      </c>
    </row>
    <row r="178" spans="4:10" x14ac:dyDescent="0.2">
      <c r="D178" s="42" t="s">
        <v>101</v>
      </c>
      <c r="E178" s="7" t="s">
        <v>12</v>
      </c>
      <c r="F178" s="7" t="s">
        <v>13</v>
      </c>
      <c r="G178" s="7">
        <v>2008</v>
      </c>
      <c r="H178" s="15">
        <v>72</v>
      </c>
      <c r="I178" s="11">
        <v>8049</v>
      </c>
      <c r="J178" s="12">
        <v>111.79166666666667</v>
      </c>
    </row>
    <row r="179" spans="4:10" x14ac:dyDescent="0.2">
      <c r="D179" s="42" t="s">
        <v>101</v>
      </c>
      <c r="E179" s="8" t="s">
        <v>12</v>
      </c>
      <c r="F179" s="8" t="s">
        <v>13</v>
      </c>
      <c r="G179" s="8">
        <v>2009</v>
      </c>
      <c r="H179" s="16">
        <v>67</v>
      </c>
      <c r="I179" s="13">
        <v>7708</v>
      </c>
      <c r="J179" s="12">
        <v>115.04477611940298</v>
      </c>
    </row>
    <row r="180" spans="4:10" x14ac:dyDescent="0.2">
      <c r="D180" s="42" t="s">
        <v>101</v>
      </c>
      <c r="E180" s="7" t="s">
        <v>12</v>
      </c>
      <c r="F180" s="7" t="s">
        <v>13</v>
      </c>
      <c r="G180" s="7">
        <v>2010</v>
      </c>
      <c r="H180" s="15">
        <v>65</v>
      </c>
      <c r="I180" s="11">
        <v>8014.9480000000003</v>
      </c>
      <c r="J180" s="12">
        <v>123.30689230769231</v>
      </c>
    </row>
    <row r="181" spans="4:10" x14ac:dyDescent="0.2">
      <c r="D181" s="42" t="s">
        <v>101</v>
      </c>
      <c r="E181" s="8" t="s">
        <v>12</v>
      </c>
      <c r="F181" s="8" t="s">
        <v>13</v>
      </c>
      <c r="G181" s="8">
        <v>2011</v>
      </c>
      <c r="H181" s="16">
        <v>66</v>
      </c>
      <c r="I181" s="13">
        <v>7893.5810000000001</v>
      </c>
      <c r="J181" s="12">
        <v>119.59971212121212</v>
      </c>
    </row>
    <row r="182" spans="4:10" x14ac:dyDescent="0.2">
      <c r="D182" s="42" t="s">
        <v>101</v>
      </c>
      <c r="E182" s="7" t="s">
        <v>12</v>
      </c>
      <c r="F182" s="7" t="s">
        <v>13</v>
      </c>
      <c r="G182" s="7">
        <v>2012</v>
      </c>
      <c r="H182" s="15">
        <v>58</v>
      </c>
      <c r="I182" s="11">
        <v>7808.6670000000004</v>
      </c>
      <c r="J182" s="12">
        <v>134.63218965517243</v>
      </c>
    </row>
    <row r="183" spans="4:10" x14ac:dyDescent="0.2">
      <c r="D183" s="42" t="s">
        <v>101</v>
      </c>
      <c r="E183" s="8" t="s">
        <v>12</v>
      </c>
      <c r="F183" s="8" t="s">
        <v>13</v>
      </c>
      <c r="G183" s="8">
        <v>2013</v>
      </c>
      <c r="H183" s="16">
        <v>60</v>
      </c>
      <c r="I183" s="13">
        <v>7933.9340000000002</v>
      </c>
      <c r="J183" s="12">
        <v>132.23223333333334</v>
      </c>
    </row>
    <row r="184" spans="4:10" x14ac:dyDescent="0.2">
      <c r="D184" s="42" t="s">
        <v>101</v>
      </c>
      <c r="E184" s="7" t="s">
        <v>12</v>
      </c>
      <c r="F184" s="7" t="s">
        <v>13</v>
      </c>
      <c r="G184" s="7">
        <v>2014</v>
      </c>
      <c r="H184" s="15">
        <v>55</v>
      </c>
      <c r="I184" s="11">
        <v>7886.8190000000004</v>
      </c>
      <c r="J184" s="12">
        <v>143.3967090909091</v>
      </c>
    </row>
    <row r="185" spans="4:10" x14ac:dyDescent="0.2">
      <c r="D185" s="42" t="s">
        <v>101</v>
      </c>
      <c r="E185" s="8" t="s">
        <v>12</v>
      </c>
      <c r="F185" s="8" t="s">
        <v>13</v>
      </c>
      <c r="G185" s="8">
        <v>2015</v>
      </c>
      <c r="H185" s="16">
        <v>53</v>
      </c>
      <c r="I185" s="13">
        <v>8125.2190000000001</v>
      </c>
      <c r="J185" s="12">
        <v>153.30601886792454</v>
      </c>
    </row>
    <row r="186" spans="4:10" x14ac:dyDescent="0.2">
      <c r="D186" s="42" t="s">
        <v>101</v>
      </c>
      <c r="E186" s="7" t="s">
        <v>12</v>
      </c>
      <c r="F186" s="7" t="s">
        <v>13</v>
      </c>
      <c r="G186" s="7">
        <v>2016</v>
      </c>
      <c r="H186" s="15">
        <v>52</v>
      </c>
      <c r="I186" s="11">
        <v>7955.6279999999997</v>
      </c>
      <c r="J186" s="12">
        <v>152.99284615384616</v>
      </c>
    </row>
    <row r="187" spans="4:10" x14ac:dyDescent="0.2">
      <c r="D187" s="42" t="s">
        <v>101</v>
      </c>
      <c r="E187" s="8" t="s">
        <v>12</v>
      </c>
      <c r="F187" s="8" t="s">
        <v>13</v>
      </c>
      <c r="G187" s="8">
        <v>2017</v>
      </c>
      <c r="H187" s="16">
        <v>49</v>
      </c>
      <c r="I187" s="13">
        <v>7716.9880000000003</v>
      </c>
      <c r="J187" s="12">
        <v>157.48955102040816</v>
      </c>
    </row>
    <row r="188" spans="4:10" x14ac:dyDescent="0.2">
      <c r="D188" s="42" t="s">
        <v>101</v>
      </c>
      <c r="E188" s="7" t="s">
        <v>12</v>
      </c>
      <c r="F188" s="7" t="s">
        <v>13</v>
      </c>
      <c r="G188" s="7">
        <v>2018</v>
      </c>
      <c r="H188" s="15">
        <v>45</v>
      </c>
      <c r="I188" s="11">
        <v>7412.4690000000001</v>
      </c>
      <c r="J188" s="12">
        <v>164.72153333333333</v>
      </c>
    </row>
    <row r="189" spans="4:10" x14ac:dyDescent="0.2">
      <c r="D189" s="42" t="s">
        <v>101</v>
      </c>
      <c r="E189" s="8" t="s">
        <v>12</v>
      </c>
      <c r="F189" s="8" t="s">
        <v>13</v>
      </c>
      <c r="G189" s="8">
        <v>2019</v>
      </c>
      <c r="H189" s="16">
        <v>44</v>
      </c>
      <c r="I189" s="13">
        <v>7249.27</v>
      </c>
      <c r="J189" s="12">
        <v>164.75613636363639</v>
      </c>
    </row>
    <row r="190" spans="4:10" x14ac:dyDescent="0.2">
      <c r="D190" s="42" t="s">
        <v>101</v>
      </c>
      <c r="E190" s="7" t="s">
        <v>12</v>
      </c>
      <c r="F190" s="7" t="s">
        <v>13</v>
      </c>
      <c r="G190" s="7">
        <v>2020</v>
      </c>
      <c r="H190" s="15">
        <v>42</v>
      </c>
      <c r="I190" s="11">
        <v>7250.7709999999997</v>
      </c>
      <c r="J190" s="12">
        <v>172.63740476190475</v>
      </c>
    </row>
    <row r="191" spans="4:10" x14ac:dyDescent="0.2">
      <c r="D191" s="42" t="s">
        <v>101</v>
      </c>
      <c r="E191" s="8" t="s">
        <v>12</v>
      </c>
      <c r="F191" s="8" t="s">
        <v>13</v>
      </c>
      <c r="G191" s="8">
        <v>2021</v>
      </c>
      <c r="H191" s="16">
        <v>41</v>
      </c>
      <c r="I191" s="13">
        <v>7245.7790000000005</v>
      </c>
      <c r="J191" s="12">
        <v>176.72631707317075</v>
      </c>
    </row>
    <row r="192" spans="4:10" x14ac:dyDescent="0.2">
      <c r="D192" s="42" t="s">
        <v>101</v>
      </c>
      <c r="E192" s="7" t="s">
        <v>14</v>
      </c>
      <c r="F192" s="7" t="s">
        <v>15</v>
      </c>
      <c r="G192" s="7">
        <v>1995</v>
      </c>
      <c r="H192" s="15">
        <v>100</v>
      </c>
      <c r="I192" s="11">
        <v>6638</v>
      </c>
      <c r="J192" s="12">
        <v>66.38</v>
      </c>
    </row>
    <row r="193" spans="4:10" x14ac:dyDescent="0.2">
      <c r="D193" s="42" t="s">
        <v>101</v>
      </c>
      <c r="E193" s="8" t="s">
        <v>14</v>
      </c>
      <c r="F193" s="8" t="s">
        <v>15</v>
      </c>
      <c r="G193" s="8">
        <v>1996</v>
      </c>
      <c r="H193" s="16">
        <v>99</v>
      </c>
      <c r="I193" s="13">
        <v>6618</v>
      </c>
      <c r="J193" s="12">
        <v>66.848484848484844</v>
      </c>
    </row>
    <row r="194" spans="4:10" x14ac:dyDescent="0.2">
      <c r="D194" s="42" t="s">
        <v>101</v>
      </c>
      <c r="E194" s="7" t="s">
        <v>14</v>
      </c>
      <c r="F194" s="7" t="s">
        <v>15</v>
      </c>
      <c r="G194" s="7">
        <v>1997</v>
      </c>
      <c r="H194" s="15">
        <v>100</v>
      </c>
      <c r="I194" s="11">
        <v>6519.89</v>
      </c>
      <c r="J194" s="12">
        <v>65.198900000000009</v>
      </c>
    </row>
    <row r="195" spans="4:10" x14ac:dyDescent="0.2">
      <c r="D195" s="42" t="s">
        <v>101</v>
      </c>
      <c r="E195" s="8" t="s">
        <v>14</v>
      </c>
      <c r="F195" s="8" t="s">
        <v>15</v>
      </c>
      <c r="G195" s="8">
        <v>1998</v>
      </c>
      <c r="H195" s="16">
        <v>97</v>
      </c>
      <c r="I195" s="13">
        <v>6408.2820000000002</v>
      </c>
      <c r="J195" s="12">
        <v>66.064762886597933</v>
      </c>
    </row>
    <row r="196" spans="4:10" x14ac:dyDescent="0.2">
      <c r="D196" s="42" t="s">
        <v>101</v>
      </c>
      <c r="E196" s="7" t="s">
        <v>14</v>
      </c>
      <c r="F196" s="7" t="s">
        <v>15</v>
      </c>
      <c r="G196" s="7">
        <v>1999</v>
      </c>
      <c r="H196" s="15">
        <v>94</v>
      </c>
      <c r="I196" s="11">
        <v>6265.03</v>
      </c>
      <c r="J196" s="12">
        <v>66.649255319148935</v>
      </c>
    </row>
    <row r="197" spans="4:10" x14ac:dyDescent="0.2">
      <c r="D197" s="42" t="s">
        <v>101</v>
      </c>
      <c r="E197" s="8" t="s">
        <v>14</v>
      </c>
      <c r="F197" s="8" t="s">
        <v>15</v>
      </c>
      <c r="G197" s="8">
        <v>2000</v>
      </c>
      <c r="H197" s="16">
        <v>89</v>
      </c>
      <c r="I197" s="13">
        <v>5955.3</v>
      </c>
      <c r="J197" s="12">
        <v>66.913483146067421</v>
      </c>
    </row>
    <row r="198" spans="4:10" x14ac:dyDescent="0.2">
      <c r="D198" s="42" t="s">
        <v>101</v>
      </c>
      <c r="E198" s="7" t="s">
        <v>14</v>
      </c>
      <c r="F198" s="7" t="s">
        <v>15</v>
      </c>
      <c r="G198" s="7">
        <v>2001</v>
      </c>
      <c r="H198" s="15">
        <v>81</v>
      </c>
      <c r="I198" s="11">
        <v>5585.2389999999996</v>
      </c>
      <c r="J198" s="12">
        <v>68.953567901234564</v>
      </c>
    </row>
    <row r="199" spans="4:10" x14ac:dyDescent="0.2">
      <c r="D199" s="42" t="s">
        <v>101</v>
      </c>
      <c r="E199" s="8" t="s">
        <v>14</v>
      </c>
      <c r="F199" s="8" t="s">
        <v>15</v>
      </c>
      <c r="G199" s="8">
        <v>2002</v>
      </c>
      <c r="H199" s="16">
        <v>78</v>
      </c>
      <c r="I199" s="13">
        <v>5573.3860000000004</v>
      </c>
      <c r="J199" s="12">
        <v>71.453666666666678</v>
      </c>
    </row>
    <row r="200" spans="4:10" x14ac:dyDescent="0.2">
      <c r="D200" s="42" t="s">
        <v>101</v>
      </c>
      <c r="E200" s="7" t="s">
        <v>14</v>
      </c>
      <c r="F200" s="7" t="s">
        <v>15</v>
      </c>
      <c r="G200" s="7">
        <v>2003</v>
      </c>
      <c r="H200" s="15">
        <v>73</v>
      </c>
      <c r="I200" s="11">
        <v>5701.6120000000001</v>
      </c>
      <c r="J200" s="12">
        <v>78.104273972602741</v>
      </c>
    </row>
    <row r="201" spans="4:10" x14ac:dyDescent="0.2">
      <c r="D201" s="42" t="s">
        <v>101</v>
      </c>
      <c r="E201" s="8" t="s">
        <v>14</v>
      </c>
      <c r="F201" s="8" t="s">
        <v>15</v>
      </c>
      <c r="G201" s="8">
        <v>2004</v>
      </c>
      <c r="H201" s="16">
        <v>69</v>
      </c>
      <c r="I201" s="13">
        <v>5666</v>
      </c>
      <c r="J201" s="12">
        <v>82.115942028985501</v>
      </c>
    </row>
    <row r="202" spans="4:10" x14ac:dyDescent="0.2">
      <c r="D202" s="42" t="s">
        <v>101</v>
      </c>
      <c r="E202" s="7" t="s">
        <v>14</v>
      </c>
      <c r="F202" s="7" t="s">
        <v>15</v>
      </c>
      <c r="G202" s="7">
        <v>2005</v>
      </c>
      <c r="H202" s="15">
        <v>67</v>
      </c>
      <c r="I202" s="11">
        <v>5748</v>
      </c>
      <c r="J202" s="12">
        <v>85.791044776119406</v>
      </c>
    </row>
    <row r="203" spans="4:10" x14ac:dyDescent="0.2">
      <c r="D203" s="42" t="s">
        <v>101</v>
      </c>
      <c r="E203" s="8" t="s">
        <v>14</v>
      </c>
      <c r="F203" s="8" t="s">
        <v>15</v>
      </c>
      <c r="G203" s="8">
        <v>2006</v>
      </c>
      <c r="H203" s="16">
        <v>64</v>
      </c>
      <c r="I203" s="13">
        <v>5741</v>
      </c>
      <c r="J203" s="12">
        <v>89.703125</v>
      </c>
    </row>
    <row r="204" spans="4:10" x14ac:dyDescent="0.2">
      <c r="D204" s="42" t="s">
        <v>101</v>
      </c>
      <c r="E204" s="7" t="s">
        <v>14</v>
      </c>
      <c r="F204" s="7" t="s">
        <v>15</v>
      </c>
      <c r="G204" s="7">
        <v>2007</v>
      </c>
      <c r="H204" s="15">
        <v>61</v>
      </c>
      <c r="I204" s="11">
        <v>5700</v>
      </c>
      <c r="J204" s="12">
        <v>93.442622950819668</v>
      </c>
    </row>
    <row r="205" spans="4:10" x14ac:dyDescent="0.2">
      <c r="D205" s="42" t="s">
        <v>101</v>
      </c>
      <c r="E205" s="8" t="s">
        <v>14</v>
      </c>
      <c r="F205" s="8" t="s">
        <v>15</v>
      </c>
      <c r="G205" s="8">
        <v>2008</v>
      </c>
      <c r="H205" s="16">
        <v>54</v>
      </c>
      <c r="I205" s="13">
        <v>5504</v>
      </c>
      <c r="J205" s="12">
        <v>101.92592592592592</v>
      </c>
    </row>
    <row r="206" spans="4:10" x14ac:dyDescent="0.2">
      <c r="D206" s="42" t="s">
        <v>101</v>
      </c>
      <c r="E206" s="7" t="s">
        <v>14</v>
      </c>
      <c r="F206" s="7" t="s">
        <v>15</v>
      </c>
      <c r="G206" s="7">
        <v>2009</v>
      </c>
      <c r="H206" s="15">
        <v>49</v>
      </c>
      <c r="I206" s="11">
        <v>5408</v>
      </c>
      <c r="J206" s="12">
        <v>110.36734693877551</v>
      </c>
    </row>
    <row r="207" spans="4:10" x14ac:dyDescent="0.2">
      <c r="D207" s="42" t="s">
        <v>101</v>
      </c>
      <c r="E207" s="8" t="s">
        <v>14</v>
      </c>
      <c r="F207" s="8" t="s">
        <v>15</v>
      </c>
      <c r="G207" s="8">
        <v>2010</v>
      </c>
      <c r="H207" s="16">
        <v>47</v>
      </c>
      <c r="I207" s="13">
        <v>5654.6139999999996</v>
      </c>
      <c r="J207" s="12">
        <v>120.31093617021276</v>
      </c>
    </row>
    <row r="208" spans="4:10" x14ac:dyDescent="0.2">
      <c r="D208" s="42" t="s">
        <v>101</v>
      </c>
      <c r="E208" s="7" t="s">
        <v>14</v>
      </c>
      <c r="F208" s="7" t="s">
        <v>15</v>
      </c>
      <c r="G208" s="7">
        <v>2011</v>
      </c>
      <c r="H208" s="15">
        <v>43</v>
      </c>
      <c r="I208" s="11">
        <v>5501.6019999999999</v>
      </c>
      <c r="J208" s="12">
        <v>127.94423255813953</v>
      </c>
    </row>
    <row r="209" spans="4:10" x14ac:dyDescent="0.2">
      <c r="D209" s="42" t="s">
        <v>101</v>
      </c>
      <c r="E209" s="8" t="s">
        <v>14</v>
      </c>
      <c r="F209" s="8" t="s">
        <v>15</v>
      </c>
      <c r="G209" s="8">
        <v>2012</v>
      </c>
      <c r="H209" s="16">
        <v>42</v>
      </c>
      <c r="I209" s="13">
        <v>5601.076</v>
      </c>
      <c r="J209" s="12">
        <v>133.35895238095239</v>
      </c>
    </row>
    <row r="210" spans="4:10" x14ac:dyDescent="0.2">
      <c r="D210" s="42" t="s">
        <v>101</v>
      </c>
      <c r="E210" s="7" t="s">
        <v>14</v>
      </c>
      <c r="F210" s="7" t="s">
        <v>15</v>
      </c>
      <c r="G210" s="7">
        <v>2013</v>
      </c>
      <c r="H210" s="15">
        <v>40</v>
      </c>
      <c r="I210" s="11">
        <v>5218.107</v>
      </c>
      <c r="J210" s="12">
        <v>130.452675</v>
      </c>
    </row>
    <row r="211" spans="4:10" x14ac:dyDescent="0.2">
      <c r="D211" s="42" t="s">
        <v>101</v>
      </c>
      <c r="E211" s="8" t="s">
        <v>14</v>
      </c>
      <c r="F211" s="8" t="s">
        <v>15</v>
      </c>
      <c r="G211" s="8">
        <v>2014</v>
      </c>
      <c r="H211" s="16">
        <v>37</v>
      </c>
      <c r="I211" s="13">
        <v>5237.5969999999998</v>
      </c>
      <c r="J211" s="12">
        <v>141.55667567567568</v>
      </c>
    </row>
    <row r="212" spans="4:10" x14ac:dyDescent="0.2">
      <c r="D212" s="42" t="s">
        <v>101</v>
      </c>
      <c r="E212" s="7" t="s">
        <v>14</v>
      </c>
      <c r="F212" s="7" t="s">
        <v>15</v>
      </c>
      <c r="G212" s="7">
        <v>2015</v>
      </c>
      <c r="H212" s="15">
        <v>38</v>
      </c>
      <c r="I212" s="11">
        <v>5593.2269999999999</v>
      </c>
      <c r="J212" s="12">
        <v>147.19018421052633</v>
      </c>
    </row>
    <row r="213" spans="4:10" x14ac:dyDescent="0.2">
      <c r="D213" s="42" t="s">
        <v>101</v>
      </c>
      <c r="E213" s="8" t="s">
        <v>14</v>
      </c>
      <c r="F213" s="8" t="s">
        <v>15</v>
      </c>
      <c r="G213" s="8">
        <v>2016</v>
      </c>
      <c r="H213" s="16">
        <v>39</v>
      </c>
      <c r="I213" s="13">
        <v>5672.3639999999996</v>
      </c>
      <c r="J213" s="12">
        <v>145.44523076923076</v>
      </c>
    </row>
    <row r="214" spans="4:10" x14ac:dyDescent="0.2">
      <c r="D214" s="42" t="s">
        <v>101</v>
      </c>
      <c r="E214" s="7" t="s">
        <v>14</v>
      </c>
      <c r="F214" s="7" t="s">
        <v>15</v>
      </c>
      <c r="G214" s="7">
        <v>2017</v>
      </c>
      <c r="H214" s="15">
        <v>38</v>
      </c>
      <c r="I214" s="11">
        <v>5681.7460000000001</v>
      </c>
      <c r="J214" s="12">
        <v>149.51963157894738</v>
      </c>
    </row>
    <row r="215" spans="4:10" x14ac:dyDescent="0.2">
      <c r="D215" s="42" t="s">
        <v>101</v>
      </c>
      <c r="E215" s="8" t="s">
        <v>14</v>
      </c>
      <c r="F215" s="8" t="s">
        <v>15</v>
      </c>
      <c r="G215" s="8">
        <v>2018</v>
      </c>
      <c r="H215" s="16">
        <v>38</v>
      </c>
      <c r="I215" s="13">
        <v>6058.6469999999999</v>
      </c>
      <c r="J215" s="12">
        <v>159.43807894736841</v>
      </c>
    </row>
    <row r="216" spans="4:10" x14ac:dyDescent="0.2">
      <c r="D216" s="42" t="s">
        <v>101</v>
      </c>
      <c r="E216" s="7" t="s">
        <v>14</v>
      </c>
      <c r="F216" s="7" t="s">
        <v>15</v>
      </c>
      <c r="G216" s="7">
        <v>2019</v>
      </c>
      <c r="H216" s="15">
        <v>33</v>
      </c>
      <c r="I216" s="11">
        <v>6159.3310000000001</v>
      </c>
      <c r="J216" s="12">
        <v>186.64639393939393</v>
      </c>
    </row>
    <row r="217" spans="4:10" x14ac:dyDescent="0.2">
      <c r="D217" s="42" t="s">
        <v>101</v>
      </c>
      <c r="E217" s="8" t="s">
        <v>14</v>
      </c>
      <c r="F217" s="8" t="s">
        <v>15</v>
      </c>
      <c r="G217" s="8">
        <v>2020</v>
      </c>
      <c r="H217" s="16">
        <v>34</v>
      </c>
      <c r="I217" s="13">
        <v>6357.5460000000003</v>
      </c>
      <c r="J217" s="12">
        <v>186.98664705882354</v>
      </c>
    </row>
    <row r="218" spans="4:10" x14ac:dyDescent="0.2">
      <c r="D218" s="42" t="s">
        <v>101</v>
      </c>
      <c r="E218" s="7" t="s">
        <v>14</v>
      </c>
      <c r="F218" s="7" t="s">
        <v>15</v>
      </c>
      <c r="G218" s="7">
        <v>2021</v>
      </c>
      <c r="H218" s="15">
        <v>32</v>
      </c>
      <c r="I218" s="11">
        <v>6413.8509999999997</v>
      </c>
      <c r="J218" s="12">
        <v>200.43284374999999</v>
      </c>
    </row>
    <row r="219" spans="4:10" x14ac:dyDescent="0.2">
      <c r="D219" s="42" t="s">
        <v>101</v>
      </c>
      <c r="E219" s="8" t="s">
        <v>16</v>
      </c>
      <c r="F219" s="8" t="s">
        <v>17</v>
      </c>
      <c r="G219" s="8">
        <v>1995</v>
      </c>
      <c r="H219" s="16">
        <v>78</v>
      </c>
      <c r="I219" s="13">
        <v>3904</v>
      </c>
      <c r="J219" s="12">
        <v>50.051282051282051</v>
      </c>
    </row>
    <row r="220" spans="4:10" x14ac:dyDescent="0.2">
      <c r="D220" s="42" t="s">
        <v>101</v>
      </c>
      <c r="E220" s="7" t="s">
        <v>16</v>
      </c>
      <c r="F220" s="7" t="s">
        <v>17</v>
      </c>
      <c r="G220" s="7">
        <v>1996</v>
      </c>
      <c r="H220" s="15">
        <v>75</v>
      </c>
      <c r="I220" s="11">
        <v>3763</v>
      </c>
      <c r="J220" s="12">
        <v>50.173333333333332</v>
      </c>
    </row>
    <row r="221" spans="4:10" x14ac:dyDescent="0.2">
      <c r="D221" s="42" t="s">
        <v>101</v>
      </c>
      <c r="E221" s="8" t="s">
        <v>16</v>
      </c>
      <c r="F221" s="8" t="s">
        <v>17</v>
      </c>
      <c r="G221" s="8">
        <v>1997</v>
      </c>
      <c r="H221" s="16">
        <v>72</v>
      </c>
      <c r="I221" s="13">
        <v>3582.3679999999999</v>
      </c>
      <c r="J221" s="12">
        <v>49.755111111111113</v>
      </c>
    </row>
    <row r="222" spans="4:10" x14ac:dyDescent="0.2">
      <c r="D222" s="42" t="s">
        <v>101</v>
      </c>
      <c r="E222" s="7" t="s">
        <v>16</v>
      </c>
      <c r="F222" s="7" t="s">
        <v>17</v>
      </c>
      <c r="G222" s="7">
        <v>1998</v>
      </c>
      <c r="H222" s="15">
        <v>66</v>
      </c>
      <c r="I222" s="11">
        <v>3428.9209999999998</v>
      </c>
      <c r="J222" s="12">
        <v>51.953348484848483</v>
      </c>
    </row>
    <row r="223" spans="4:10" x14ac:dyDescent="0.2">
      <c r="D223" s="42" t="s">
        <v>101</v>
      </c>
      <c r="E223" s="8" t="s">
        <v>16</v>
      </c>
      <c r="F223" s="8" t="s">
        <v>17</v>
      </c>
      <c r="G223" s="8">
        <v>1999</v>
      </c>
      <c r="H223" s="16">
        <v>56</v>
      </c>
      <c r="I223" s="13">
        <v>3314.8150000000001</v>
      </c>
      <c r="J223" s="12">
        <v>59.193125000000002</v>
      </c>
    </row>
    <row r="224" spans="4:10" x14ac:dyDescent="0.2">
      <c r="D224" s="42" t="s">
        <v>101</v>
      </c>
      <c r="E224" s="7" t="s">
        <v>16</v>
      </c>
      <c r="F224" s="7" t="s">
        <v>17</v>
      </c>
      <c r="G224" s="7">
        <v>2000</v>
      </c>
      <c r="H224" s="15">
        <v>53</v>
      </c>
      <c r="I224" s="11">
        <v>2858.06</v>
      </c>
      <c r="J224" s="12">
        <v>53.92566037735849</v>
      </c>
    </row>
    <row r="225" spans="4:10" x14ac:dyDescent="0.2">
      <c r="D225" s="42" t="s">
        <v>101</v>
      </c>
      <c r="E225" s="8" t="s">
        <v>16</v>
      </c>
      <c r="F225" s="8" t="s">
        <v>17</v>
      </c>
      <c r="G225" s="8">
        <v>2001</v>
      </c>
      <c r="H225" s="16">
        <v>39</v>
      </c>
      <c r="I225" s="13">
        <v>2657.768</v>
      </c>
      <c r="J225" s="12">
        <v>68.147897435897434</v>
      </c>
    </row>
    <row r="226" spans="4:10" x14ac:dyDescent="0.2">
      <c r="D226" s="42" t="s">
        <v>101</v>
      </c>
      <c r="E226" s="7" t="s">
        <v>16</v>
      </c>
      <c r="F226" s="7" t="s">
        <v>17</v>
      </c>
      <c r="G226" s="7">
        <v>2002</v>
      </c>
      <c r="H226" s="15">
        <v>37</v>
      </c>
      <c r="I226" s="11">
        <v>2585.2289999999998</v>
      </c>
      <c r="J226" s="12">
        <v>69.871054054054042</v>
      </c>
    </row>
    <row r="227" spans="4:10" x14ac:dyDescent="0.2">
      <c r="D227" s="42" t="s">
        <v>101</v>
      </c>
      <c r="E227" s="8" t="s">
        <v>16</v>
      </c>
      <c r="F227" s="8" t="s">
        <v>17</v>
      </c>
      <c r="G227" s="8">
        <v>2003</v>
      </c>
      <c r="H227" s="16">
        <v>33</v>
      </c>
      <c r="I227" s="13">
        <v>2462.19</v>
      </c>
      <c r="J227" s="12">
        <v>74.61181818181818</v>
      </c>
    </row>
    <row r="228" spans="4:10" x14ac:dyDescent="0.2">
      <c r="D228" s="42" t="s">
        <v>101</v>
      </c>
      <c r="E228" s="7" t="s">
        <v>16</v>
      </c>
      <c r="F228" s="7" t="s">
        <v>17</v>
      </c>
      <c r="G228" s="7">
        <v>2004</v>
      </c>
      <c r="H228" s="15">
        <v>32</v>
      </c>
      <c r="I228" s="11">
        <v>2498</v>
      </c>
      <c r="J228" s="12">
        <v>78.0625</v>
      </c>
    </row>
    <row r="229" spans="4:10" x14ac:dyDescent="0.2">
      <c r="D229" s="42" t="s">
        <v>101</v>
      </c>
      <c r="E229" s="8" t="s">
        <v>16</v>
      </c>
      <c r="F229" s="8" t="s">
        <v>17</v>
      </c>
      <c r="G229" s="8">
        <v>2005</v>
      </c>
      <c r="H229" s="16">
        <v>31</v>
      </c>
      <c r="I229" s="13">
        <v>2510</v>
      </c>
      <c r="J229" s="12">
        <v>80.967741935483872</v>
      </c>
    </row>
    <row r="230" spans="4:10" x14ac:dyDescent="0.2">
      <c r="D230" s="42" t="s">
        <v>101</v>
      </c>
      <c r="E230" s="7" t="s">
        <v>16</v>
      </c>
      <c r="F230" s="7" t="s">
        <v>17</v>
      </c>
      <c r="G230" s="7">
        <v>2006</v>
      </c>
      <c r="H230" s="15">
        <v>31</v>
      </c>
      <c r="I230" s="11">
        <v>2644</v>
      </c>
      <c r="J230" s="12">
        <v>85.290322580645167</v>
      </c>
    </row>
    <row r="231" spans="4:10" x14ac:dyDescent="0.2">
      <c r="D231" s="42" t="s">
        <v>101</v>
      </c>
      <c r="E231" s="8" t="s">
        <v>16</v>
      </c>
      <c r="F231" s="8" t="s">
        <v>17</v>
      </c>
      <c r="G231" s="8">
        <v>2007</v>
      </c>
      <c r="H231" s="16">
        <v>29</v>
      </c>
      <c r="I231" s="13">
        <v>2645</v>
      </c>
      <c r="J231" s="12">
        <v>91.206896551724142</v>
      </c>
    </row>
    <row r="232" spans="4:10" x14ac:dyDescent="0.2">
      <c r="D232" s="42" t="s">
        <v>101</v>
      </c>
      <c r="E232" s="7" t="s">
        <v>16</v>
      </c>
      <c r="F232" s="7" t="s">
        <v>17</v>
      </c>
      <c r="G232" s="7">
        <v>2008</v>
      </c>
      <c r="H232" s="15">
        <v>29</v>
      </c>
      <c r="I232" s="11">
        <v>2606</v>
      </c>
      <c r="J232" s="12">
        <v>89.862068965517238</v>
      </c>
    </row>
    <row r="233" spans="4:10" x14ac:dyDescent="0.2">
      <c r="D233" s="42" t="s">
        <v>101</v>
      </c>
      <c r="E233" s="8" t="s">
        <v>16</v>
      </c>
      <c r="F233" s="8" t="s">
        <v>17</v>
      </c>
      <c r="G233" s="8">
        <v>2009</v>
      </c>
      <c r="H233" s="16">
        <v>26</v>
      </c>
      <c r="I233" s="13">
        <v>2420</v>
      </c>
      <c r="J233" s="12">
        <v>93.07692307692308</v>
      </c>
    </row>
    <row r="234" spans="4:10" x14ac:dyDescent="0.2">
      <c r="D234" s="42" t="s">
        <v>101</v>
      </c>
      <c r="E234" s="7" t="s">
        <v>16</v>
      </c>
      <c r="F234" s="7" t="s">
        <v>17</v>
      </c>
      <c r="G234" s="7">
        <v>2010</v>
      </c>
      <c r="H234" s="15">
        <v>24</v>
      </c>
      <c r="I234" s="11">
        <v>2386.5569999999998</v>
      </c>
      <c r="J234" s="12">
        <v>99.439874999999986</v>
      </c>
    </row>
    <row r="235" spans="4:10" x14ac:dyDescent="0.2">
      <c r="D235" s="42" t="s">
        <v>101</v>
      </c>
      <c r="E235" s="8" t="s">
        <v>16</v>
      </c>
      <c r="F235" s="8" t="s">
        <v>17</v>
      </c>
      <c r="G235" s="8">
        <v>2011</v>
      </c>
      <c r="H235" s="16">
        <v>23</v>
      </c>
      <c r="I235" s="13">
        <v>2371.6610000000001</v>
      </c>
      <c r="J235" s="12">
        <v>103.11569565217391</v>
      </c>
    </row>
    <row r="236" spans="4:10" x14ac:dyDescent="0.2">
      <c r="D236" s="42" t="s">
        <v>101</v>
      </c>
      <c r="E236" s="7" t="s">
        <v>16</v>
      </c>
      <c r="F236" s="7" t="s">
        <v>17</v>
      </c>
      <c r="G236" s="7">
        <v>2012</v>
      </c>
      <c r="H236" s="15">
        <v>24</v>
      </c>
      <c r="I236" s="11">
        <v>2338.6849999999999</v>
      </c>
      <c r="J236" s="12">
        <v>97.445208333333326</v>
      </c>
    </row>
    <row r="237" spans="4:10" x14ac:dyDescent="0.2">
      <c r="D237" s="42" t="s">
        <v>101</v>
      </c>
      <c r="E237" s="8" t="s">
        <v>16</v>
      </c>
      <c r="F237" s="8" t="s">
        <v>17</v>
      </c>
      <c r="G237" s="8">
        <v>2013</v>
      </c>
      <c r="H237" s="16">
        <v>21</v>
      </c>
      <c r="I237" s="13">
        <v>2255.6959999999999</v>
      </c>
      <c r="J237" s="12">
        <v>107.41409523809523</v>
      </c>
    </row>
    <row r="238" spans="4:10" x14ac:dyDescent="0.2">
      <c r="D238" s="42" t="s">
        <v>101</v>
      </c>
      <c r="E238" s="7" t="s">
        <v>16</v>
      </c>
      <c r="F238" s="7" t="s">
        <v>17</v>
      </c>
      <c r="G238" s="7">
        <v>2014</v>
      </c>
      <c r="H238" s="15">
        <v>22</v>
      </c>
      <c r="I238" s="11">
        <v>2426.6309999999999</v>
      </c>
      <c r="J238" s="12">
        <v>110.30140909090909</v>
      </c>
    </row>
    <row r="239" spans="4:10" x14ac:dyDescent="0.2">
      <c r="D239" s="42" t="s">
        <v>101</v>
      </c>
      <c r="E239" s="8" t="s">
        <v>16</v>
      </c>
      <c r="F239" s="8" t="s">
        <v>17</v>
      </c>
      <c r="G239" s="8">
        <v>2015</v>
      </c>
      <c r="H239" s="16">
        <v>21</v>
      </c>
      <c r="I239" s="13">
        <v>2390.3380000000002</v>
      </c>
      <c r="J239" s="12">
        <v>113.82561904761906</v>
      </c>
    </row>
    <row r="240" spans="4:10" x14ac:dyDescent="0.2">
      <c r="D240" s="42" t="s">
        <v>101</v>
      </c>
      <c r="E240" s="7" t="s">
        <v>16</v>
      </c>
      <c r="F240" s="7" t="s">
        <v>17</v>
      </c>
      <c r="G240" s="7">
        <v>2016</v>
      </c>
      <c r="H240" s="15">
        <v>21</v>
      </c>
      <c r="I240" s="11">
        <v>2385.1799999999998</v>
      </c>
      <c r="J240" s="12">
        <v>113.58</v>
      </c>
    </row>
    <row r="241" spans="4:10" x14ac:dyDescent="0.2">
      <c r="D241" s="42" t="s">
        <v>101</v>
      </c>
      <c r="E241" s="8" t="s">
        <v>16</v>
      </c>
      <c r="F241" s="8" t="s">
        <v>17</v>
      </c>
      <c r="G241" s="8">
        <v>2017</v>
      </c>
      <c r="H241" s="16">
        <v>21</v>
      </c>
      <c r="I241" s="13">
        <v>2286.64</v>
      </c>
      <c r="J241" s="12">
        <v>108.88761904761904</v>
      </c>
    </row>
    <row r="242" spans="4:10" x14ac:dyDescent="0.2">
      <c r="D242" s="42" t="s">
        <v>101</v>
      </c>
      <c r="E242" s="7" t="s">
        <v>16</v>
      </c>
      <c r="F242" s="7" t="s">
        <v>17</v>
      </c>
      <c r="G242" s="7">
        <v>2018</v>
      </c>
      <c r="H242" s="15">
        <v>20</v>
      </c>
      <c r="I242" s="11">
        <v>2277.6480000000001</v>
      </c>
      <c r="J242" s="12">
        <v>113.8824</v>
      </c>
    </row>
    <row r="243" spans="4:10" x14ac:dyDescent="0.2">
      <c r="D243" s="42" t="s">
        <v>101</v>
      </c>
      <c r="E243" s="8" t="s">
        <v>16</v>
      </c>
      <c r="F243" s="8" t="s">
        <v>17</v>
      </c>
      <c r="G243" s="8">
        <v>2019</v>
      </c>
      <c r="H243" s="16">
        <v>18</v>
      </c>
      <c r="I243" s="13">
        <v>2085.1990000000001</v>
      </c>
      <c r="J243" s="12">
        <v>115.84438888888889</v>
      </c>
    </row>
    <row r="244" spans="4:10" x14ac:dyDescent="0.2">
      <c r="D244" s="42" t="s">
        <v>101</v>
      </c>
      <c r="E244" s="7" t="s">
        <v>16</v>
      </c>
      <c r="F244" s="7" t="s">
        <v>17</v>
      </c>
      <c r="G244" s="7">
        <v>2020</v>
      </c>
      <c r="H244" s="15">
        <v>17</v>
      </c>
      <c r="I244" s="11">
        <v>1942.761</v>
      </c>
      <c r="J244" s="12">
        <v>114.28005882352942</v>
      </c>
    </row>
    <row r="245" spans="4:10" x14ac:dyDescent="0.2">
      <c r="D245" s="42" t="s">
        <v>101</v>
      </c>
      <c r="E245" s="8" t="s">
        <v>16</v>
      </c>
      <c r="F245" s="8" t="s">
        <v>17</v>
      </c>
      <c r="G245" s="8">
        <v>2021</v>
      </c>
      <c r="H245" s="16">
        <v>18</v>
      </c>
      <c r="I245" s="13">
        <v>1986.356</v>
      </c>
      <c r="J245" s="12">
        <v>110.3531111111111</v>
      </c>
    </row>
    <row r="246" spans="4:10" x14ac:dyDescent="0.2">
      <c r="D246" s="42" t="s">
        <v>101</v>
      </c>
      <c r="E246" s="7" t="s">
        <v>18</v>
      </c>
      <c r="F246" s="7" t="s">
        <v>19</v>
      </c>
      <c r="G246" s="7">
        <v>1995</v>
      </c>
      <c r="H246" s="15">
        <v>229</v>
      </c>
      <c r="I246" s="11">
        <v>13671</v>
      </c>
      <c r="J246" s="12">
        <v>59.698689956331876</v>
      </c>
    </row>
    <row r="247" spans="4:10" x14ac:dyDescent="0.2">
      <c r="D247" s="42" t="s">
        <v>101</v>
      </c>
      <c r="E247" s="8" t="s">
        <v>18</v>
      </c>
      <c r="F247" s="8" t="s">
        <v>19</v>
      </c>
      <c r="G247" s="8">
        <v>1996</v>
      </c>
      <c r="H247" s="16">
        <v>227</v>
      </c>
      <c r="I247" s="13">
        <v>13309</v>
      </c>
      <c r="J247" s="12">
        <v>58.629955947136565</v>
      </c>
    </row>
    <row r="248" spans="4:10" x14ac:dyDescent="0.2">
      <c r="D248" s="42" t="s">
        <v>101</v>
      </c>
      <c r="E248" s="7" t="s">
        <v>18</v>
      </c>
      <c r="F248" s="7" t="s">
        <v>19</v>
      </c>
      <c r="G248" s="7">
        <v>1997</v>
      </c>
      <c r="H248" s="15">
        <v>224</v>
      </c>
      <c r="I248" s="11">
        <v>13263.683999999999</v>
      </c>
      <c r="J248" s="12">
        <v>59.212874999999997</v>
      </c>
    </row>
    <row r="249" spans="4:10" x14ac:dyDescent="0.2">
      <c r="D249" s="42" t="s">
        <v>101</v>
      </c>
      <c r="E249" s="8" t="s">
        <v>18</v>
      </c>
      <c r="F249" s="8" t="s">
        <v>19</v>
      </c>
      <c r="G249" s="8">
        <v>1998</v>
      </c>
      <c r="H249" s="16">
        <v>217</v>
      </c>
      <c r="I249" s="13">
        <v>13234.438</v>
      </c>
      <c r="J249" s="12">
        <v>60.988193548387095</v>
      </c>
    </row>
    <row r="250" spans="4:10" x14ac:dyDescent="0.2">
      <c r="D250" s="42" t="s">
        <v>101</v>
      </c>
      <c r="E250" s="7" t="s">
        <v>18</v>
      </c>
      <c r="F250" s="7" t="s">
        <v>19</v>
      </c>
      <c r="G250" s="7">
        <v>1999</v>
      </c>
      <c r="H250" s="15">
        <v>211</v>
      </c>
      <c r="I250" s="11">
        <v>12910.968000000001</v>
      </c>
      <c r="J250" s="12">
        <v>61.189421800947869</v>
      </c>
    </row>
    <row r="251" spans="4:10" x14ac:dyDescent="0.2">
      <c r="D251" s="42" t="s">
        <v>101</v>
      </c>
      <c r="E251" s="8" t="s">
        <v>18</v>
      </c>
      <c r="F251" s="8" t="s">
        <v>19</v>
      </c>
      <c r="G251" s="8">
        <v>2000</v>
      </c>
      <c r="H251" s="16">
        <v>207</v>
      </c>
      <c r="I251" s="13">
        <v>12480.918</v>
      </c>
      <c r="J251" s="12">
        <v>60.294289855072464</v>
      </c>
    </row>
    <row r="252" spans="4:10" x14ac:dyDescent="0.2">
      <c r="D252" s="42" t="s">
        <v>101</v>
      </c>
      <c r="E252" s="7" t="s">
        <v>18</v>
      </c>
      <c r="F252" s="7" t="s">
        <v>19</v>
      </c>
      <c r="G252" s="7">
        <v>2001</v>
      </c>
      <c r="H252" s="15">
        <v>194</v>
      </c>
      <c r="I252" s="11">
        <v>12152.121999999999</v>
      </c>
      <c r="J252" s="12">
        <v>62.639804123711336</v>
      </c>
    </row>
    <row r="253" spans="4:10" x14ac:dyDescent="0.2">
      <c r="D253" s="42" t="s">
        <v>101</v>
      </c>
      <c r="E253" s="8" t="s">
        <v>18</v>
      </c>
      <c r="F253" s="8" t="s">
        <v>19</v>
      </c>
      <c r="G253" s="8">
        <v>2002</v>
      </c>
      <c r="H253" s="16">
        <v>183</v>
      </c>
      <c r="I253" s="13">
        <v>12154.929</v>
      </c>
      <c r="J253" s="12">
        <v>66.420377049180331</v>
      </c>
    </row>
    <row r="254" spans="4:10" x14ac:dyDescent="0.2">
      <c r="D254" s="42" t="s">
        <v>101</v>
      </c>
      <c r="E254" s="7" t="s">
        <v>18</v>
      </c>
      <c r="F254" s="7" t="s">
        <v>19</v>
      </c>
      <c r="G254" s="7">
        <v>2003</v>
      </c>
      <c r="H254" s="15">
        <v>177</v>
      </c>
      <c r="I254" s="11">
        <v>12330.554</v>
      </c>
      <c r="J254" s="12">
        <v>69.664146892655367</v>
      </c>
    </row>
    <row r="255" spans="4:10" x14ac:dyDescent="0.2">
      <c r="D255" s="42" t="s">
        <v>101</v>
      </c>
      <c r="E255" s="8" t="s">
        <v>18</v>
      </c>
      <c r="F255" s="8" t="s">
        <v>19</v>
      </c>
      <c r="G255" s="8">
        <v>2004</v>
      </c>
      <c r="H255" s="16">
        <v>172</v>
      </c>
      <c r="I255" s="13">
        <v>12437</v>
      </c>
      <c r="J255" s="12">
        <v>72.308139534883722</v>
      </c>
    </row>
    <row r="256" spans="4:10" x14ac:dyDescent="0.2">
      <c r="D256" s="42" t="s">
        <v>101</v>
      </c>
      <c r="E256" s="7" t="s">
        <v>18</v>
      </c>
      <c r="F256" s="7" t="s">
        <v>19</v>
      </c>
      <c r="G256" s="7">
        <v>2005</v>
      </c>
      <c r="H256" s="15">
        <v>166</v>
      </c>
      <c r="I256" s="11">
        <v>12265</v>
      </c>
      <c r="J256" s="12">
        <v>73.885542168674704</v>
      </c>
    </row>
    <row r="257" spans="4:10" x14ac:dyDescent="0.2">
      <c r="D257" s="42" t="s">
        <v>101</v>
      </c>
      <c r="E257" s="8" t="s">
        <v>18</v>
      </c>
      <c r="F257" s="8" t="s">
        <v>19</v>
      </c>
      <c r="G257" s="8">
        <v>2006</v>
      </c>
      <c r="H257" s="16">
        <v>153</v>
      </c>
      <c r="I257" s="13">
        <v>11973</v>
      </c>
      <c r="J257" s="12">
        <v>78.254901960784309</v>
      </c>
    </row>
    <row r="258" spans="4:10" x14ac:dyDescent="0.2">
      <c r="D258" s="42" t="s">
        <v>101</v>
      </c>
      <c r="E258" s="7" t="s">
        <v>18</v>
      </c>
      <c r="F258" s="7" t="s">
        <v>19</v>
      </c>
      <c r="G258" s="7">
        <v>2007</v>
      </c>
      <c r="H258" s="15">
        <v>144</v>
      </c>
      <c r="I258" s="11">
        <v>12835</v>
      </c>
      <c r="J258" s="12">
        <v>89.131944444444443</v>
      </c>
    </row>
    <row r="259" spans="4:10" x14ac:dyDescent="0.2">
      <c r="D259" s="42" t="s">
        <v>101</v>
      </c>
      <c r="E259" s="8" t="s">
        <v>18</v>
      </c>
      <c r="F259" s="8" t="s">
        <v>19</v>
      </c>
      <c r="G259" s="8">
        <v>2008</v>
      </c>
      <c r="H259" s="16">
        <v>137</v>
      </c>
      <c r="I259" s="13">
        <v>12906</v>
      </c>
      <c r="J259" s="12">
        <v>94.204379562043798</v>
      </c>
    </row>
    <row r="260" spans="4:10" x14ac:dyDescent="0.2">
      <c r="D260" s="42" t="s">
        <v>101</v>
      </c>
      <c r="E260" s="7" t="s">
        <v>18</v>
      </c>
      <c r="F260" s="7" t="s">
        <v>19</v>
      </c>
      <c r="G260" s="7">
        <v>2009</v>
      </c>
      <c r="H260" s="15">
        <v>127</v>
      </c>
      <c r="I260" s="11">
        <v>12459</v>
      </c>
      <c r="J260" s="12">
        <v>98.102362204724415</v>
      </c>
    </row>
    <row r="261" spans="4:10" x14ac:dyDescent="0.2">
      <c r="D261" s="42" t="s">
        <v>101</v>
      </c>
      <c r="E261" s="8" t="s">
        <v>18</v>
      </c>
      <c r="F261" s="8" t="s">
        <v>19</v>
      </c>
      <c r="G261" s="8">
        <v>2010</v>
      </c>
      <c r="H261" s="16">
        <v>121</v>
      </c>
      <c r="I261" s="13">
        <v>12586.450999999999</v>
      </c>
      <c r="J261" s="12">
        <v>104.0202561983471</v>
      </c>
    </row>
    <row r="262" spans="4:10" x14ac:dyDescent="0.2">
      <c r="D262" s="42" t="s">
        <v>101</v>
      </c>
      <c r="E262" s="7" t="s">
        <v>18</v>
      </c>
      <c r="F262" s="7" t="s">
        <v>19</v>
      </c>
      <c r="G262" s="7">
        <v>2011</v>
      </c>
      <c r="H262" s="15">
        <v>120</v>
      </c>
      <c r="I262" s="11">
        <v>12492.342000000001</v>
      </c>
      <c r="J262" s="12">
        <v>104.10285</v>
      </c>
    </row>
    <row r="263" spans="4:10" x14ac:dyDescent="0.2">
      <c r="D263" s="42" t="s">
        <v>101</v>
      </c>
      <c r="E263" s="8" t="s">
        <v>18</v>
      </c>
      <c r="F263" s="8" t="s">
        <v>19</v>
      </c>
      <c r="G263" s="8">
        <v>2012</v>
      </c>
      <c r="H263" s="16">
        <v>112</v>
      </c>
      <c r="I263" s="13">
        <v>12857.898999999999</v>
      </c>
      <c r="J263" s="12">
        <v>114.80266964285714</v>
      </c>
    </row>
    <row r="264" spans="4:10" x14ac:dyDescent="0.2">
      <c r="D264" s="42" t="s">
        <v>101</v>
      </c>
      <c r="E264" s="7" t="s">
        <v>18</v>
      </c>
      <c r="F264" s="7" t="s">
        <v>19</v>
      </c>
      <c r="G264" s="7">
        <v>2013</v>
      </c>
      <c r="H264" s="15">
        <v>105</v>
      </c>
      <c r="I264" s="11">
        <v>12964.058999999999</v>
      </c>
      <c r="J264" s="12">
        <v>123.46722857142856</v>
      </c>
    </row>
    <row r="265" spans="4:10" x14ac:dyDescent="0.2">
      <c r="D265" s="42" t="s">
        <v>101</v>
      </c>
      <c r="E265" s="8" t="s">
        <v>18</v>
      </c>
      <c r="F265" s="8" t="s">
        <v>19</v>
      </c>
      <c r="G265" s="8">
        <v>2014</v>
      </c>
      <c r="H265" s="16">
        <v>98</v>
      </c>
      <c r="I265" s="13">
        <v>12956.66</v>
      </c>
      <c r="J265" s="12">
        <v>132.21081632653062</v>
      </c>
    </row>
    <row r="266" spans="4:10" x14ac:dyDescent="0.2">
      <c r="D266" s="42" t="s">
        <v>101</v>
      </c>
      <c r="E266" s="7" t="s">
        <v>18</v>
      </c>
      <c r="F266" s="7" t="s">
        <v>19</v>
      </c>
      <c r="G266" s="7">
        <v>2015</v>
      </c>
      <c r="H266" s="15">
        <v>96</v>
      </c>
      <c r="I266" s="11">
        <v>13167.548000000001</v>
      </c>
      <c r="J266" s="12">
        <v>137.16195833333333</v>
      </c>
    </row>
    <row r="267" spans="4:10" x14ac:dyDescent="0.2">
      <c r="D267" s="42" t="s">
        <v>101</v>
      </c>
      <c r="E267" s="8" t="s">
        <v>18</v>
      </c>
      <c r="F267" s="8" t="s">
        <v>19</v>
      </c>
      <c r="G267" s="8">
        <v>2016</v>
      </c>
      <c r="H267" s="16">
        <v>94</v>
      </c>
      <c r="I267" s="13">
        <v>12683.833000000001</v>
      </c>
      <c r="J267" s="12">
        <v>134.93439361702127</v>
      </c>
    </row>
    <row r="268" spans="4:10" x14ac:dyDescent="0.2">
      <c r="D268" s="42" t="s">
        <v>101</v>
      </c>
      <c r="E268" s="7" t="s">
        <v>18</v>
      </c>
      <c r="F268" s="7" t="s">
        <v>19</v>
      </c>
      <c r="G268" s="7">
        <v>2017</v>
      </c>
      <c r="H268" s="15">
        <v>92</v>
      </c>
      <c r="I268" s="11">
        <v>13133.665000000001</v>
      </c>
      <c r="J268" s="12">
        <v>142.75722826086957</v>
      </c>
    </row>
    <row r="269" spans="4:10" x14ac:dyDescent="0.2">
      <c r="D269" s="42" t="s">
        <v>101</v>
      </c>
      <c r="E269" s="8" t="s">
        <v>18</v>
      </c>
      <c r="F269" s="8" t="s">
        <v>19</v>
      </c>
      <c r="G269" s="8">
        <v>2018</v>
      </c>
      <c r="H269" s="16">
        <v>86</v>
      </c>
      <c r="I269" s="13">
        <v>12820.121999999999</v>
      </c>
      <c r="J269" s="12">
        <v>149.07118604651163</v>
      </c>
    </row>
    <row r="270" spans="4:10" x14ac:dyDescent="0.2">
      <c r="D270" s="42" t="s">
        <v>101</v>
      </c>
      <c r="E270" s="7" t="s">
        <v>18</v>
      </c>
      <c r="F270" s="7" t="s">
        <v>19</v>
      </c>
      <c r="G270" s="7">
        <v>2019</v>
      </c>
      <c r="H270" s="15">
        <v>81</v>
      </c>
      <c r="I270" s="11">
        <v>11866.103999999999</v>
      </c>
      <c r="J270" s="12">
        <v>146.4951111111111</v>
      </c>
    </row>
    <row r="271" spans="4:10" x14ac:dyDescent="0.2">
      <c r="D271" s="42" t="s">
        <v>101</v>
      </c>
      <c r="E271" s="8" t="s">
        <v>18</v>
      </c>
      <c r="F271" s="8" t="s">
        <v>19</v>
      </c>
      <c r="G271" s="8">
        <v>2020</v>
      </c>
      <c r="H271" s="16">
        <v>72</v>
      </c>
      <c r="I271" s="13">
        <v>11617.143</v>
      </c>
      <c r="J271" s="12">
        <v>161.34920833333334</v>
      </c>
    </row>
    <row r="272" spans="4:10" x14ac:dyDescent="0.2">
      <c r="D272" s="42" t="s">
        <v>101</v>
      </c>
      <c r="E272" s="7" t="s">
        <v>18</v>
      </c>
      <c r="F272" s="7" t="s">
        <v>19</v>
      </c>
      <c r="G272" s="7">
        <v>2021</v>
      </c>
      <c r="H272" s="15">
        <v>71</v>
      </c>
      <c r="I272" s="11">
        <v>11890.357</v>
      </c>
      <c r="J272" s="12">
        <v>167.46981690140845</v>
      </c>
    </row>
    <row r="273" spans="4:10" x14ac:dyDescent="0.2">
      <c r="D273" s="42" t="s">
        <v>101</v>
      </c>
      <c r="E273" s="8" t="s">
        <v>20</v>
      </c>
      <c r="F273" s="8" t="s">
        <v>21</v>
      </c>
      <c r="G273" s="8">
        <v>1995</v>
      </c>
      <c r="H273" s="16">
        <v>113</v>
      </c>
      <c r="I273" s="13">
        <v>8486</v>
      </c>
      <c r="J273" s="12">
        <v>75.097345132743357</v>
      </c>
    </row>
    <row r="274" spans="4:10" x14ac:dyDescent="0.2">
      <c r="D274" s="42" t="s">
        <v>101</v>
      </c>
      <c r="E274" s="7" t="s">
        <v>20</v>
      </c>
      <c r="F274" s="7" t="s">
        <v>21</v>
      </c>
      <c r="G274" s="7">
        <v>1996</v>
      </c>
      <c r="H274" s="15">
        <v>113</v>
      </c>
      <c r="I274" s="11">
        <v>8228</v>
      </c>
      <c r="J274" s="12">
        <v>72.814159292035399</v>
      </c>
    </row>
    <row r="275" spans="4:10" x14ac:dyDescent="0.2">
      <c r="D275" s="42" t="s">
        <v>101</v>
      </c>
      <c r="E275" s="8" t="s">
        <v>20</v>
      </c>
      <c r="F275" s="8" t="s">
        <v>21</v>
      </c>
      <c r="G275" s="8">
        <v>1997</v>
      </c>
      <c r="H275" s="16">
        <v>113</v>
      </c>
      <c r="I275" s="13">
        <v>8147.7579999999998</v>
      </c>
      <c r="J275" s="12">
        <v>72.10405309734513</v>
      </c>
    </row>
    <row r="276" spans="4:10" x14ac:dyDescent="0.2">
      <c r="D276" s="42" t="s">
        <v>101</v>
      </c>
      <c r="E276" s="7" t="s">
        <v>20</v>
      </c>
      <c r="F276" s="7" t="s">
        <v>21</v>
      </c>
      <c r="G276" s="7">
        <v>1998</v>
      </c>
      <c r="H276" s="15">
        <v>110</v>
      </c>
      <c r="I276" s="11">
        <v>8054.0559999999996</v>
      </c>
      <c r="J276" s="12">
        <v>73.21869090909091</v>
      </c>
    </row>
    <row r="277" spans="4:10" x14ac:dyDescent="0.2">
      <c r="D277" s="42" t="s">
        <v>101</v>
      </c>
      <c r="E277" s="8" t="s">
        <v>20</v>
      </c>
      <c r="F277" s="8" t="s">
        <v>21</v>
      </c>
      <c r="G277" s="8">
        <v>1999</v>
      </c>
      <c r="H277" s="16">
        <v>107</v>
      </c>
      <c r="I277" s="13">
        <v>8079.0280000000002</v>
      </c>
      <c r="J277" s="12">
        <v>75.504934579439251</v>
      </c>
    </row>
    <row r="278" spans="4:10" x14ac:dyDescent="0.2">
      <c r="D278" s="42" t="s">
        <v>101</v>
      </c>
      <c r="E278" s="7" t="s">
        <v>20</v>
      </c>
      <c r="F278" s="7" t="s">
        <v>21</v>
      </c>
      <c r="G278" s="7">
        <v>2000</v>
      </c>
      <c r="H278" s="15">
        <v>105</v>
      </c>
      <c r="I278" s="11">
        <v>7477.48</v>
      </c>
      <c r="J278" s="12">
        <v>71.21409523809524</v>
      </c>
    </row>
    <row r="279" spans="4:10" x14ac:dyDescent="0.2">
      <c r="D279" s="42" t="s">
        <v>101</v>
      </c>
      <c r="E279" s="8" t="s">
        <v>20</v>
      </c>
      <c r="F279" s="8" t="s">
        <v>21</v>
      </c>
      <c r="G279" s="8">
        <v>2001</v>
      </c>
      <c r="H279" s="16">
        <v>93</v>
      </c>
      <c r="I279" s="13">
        <v>7100.5569999999998</v>
      </c>
      <c r="J279" s="12">
        <v>76.350075268817207</v>
      </c>
    </row>
    <row r="280" spans="4:10" x14ac:dyDescent="0.2">
      <c r="D280" s="42" t="s">
        <v>101</v>
      </c>
      <c r="E280" s="7" t="s">
        <v>20</v>
      </c>
      <c r="F280" s="7" t="s">
        <v>21</v>
      </c>
      <c r="G280" s="7">
        <v>2002</v>
      </c>
      <c r="H280" s="15">
        <v>88</v>
      </c>
      <c r="I280" s="11">
        <v>7122.4070000000002</v>
      </c>
      <c r="J280" s="12">
        <v>80.936443181818177</v>
      </c>
    </row>
    <row r="281" spans="4:10" x14ac:dyDescent="0.2">
      <c r="D281" s="42" t="s">
        <v>101</v>
      </c>
      <c r="E281" s="8" t="s">
        <v>20</v>
      </c>
      <c r="F281" s="8" t="s">
        <v>21</v>
      </c>
      <c r="G281" s="8">
        <v>2003</v>
      </c>
      <c r="H281" s="16">
        <v>85</v>
      </c>
      <c r="I281" s="13">
        <v>7287.5389999999998</v>
      </c>
      <c r="J281" s="12">
        <v>85.735752941176472</v>
      </c>
    </row>
    <row r="282" spans="4:10" x14ac:dyDescent="0.2">
      <c r="D282" s="42" t="s">
        <v>101</v>
      </c>
      <c r="E282" s="7" t="s">
        <v>20</v>
      </c>
      <c r="F282" s="7" t="s">
        <v>21</v>
      </c>
      <c r="G282" s="7">
        <v>2004</v>
      </c>
      <c r="H282" s="15">
        <v>79</v>
      </c>
      <c r="I282" s="11">
        <v>7043</v>
      </c>
      <c r="J282" s="12">
        <v>89.151898734177209</v>
      </c>
    </row>
    <row r="283" spans="4:10" x14ac:dyDescent="0.2">
      <c r="D283" s="42" t="s">
        <v>101</v>
      </c>
      <c r="E283" s="8" t="s">
        <v>20</v>
      </c>
      <c r="F283" s="8" t="s">
        <v>21</v>
      </c>
      <c r="G283" s="8">
        <v>2005</v>
      </c>
      <c r="H283" s="16">
        <v>77</v>
      </c>
      <c r="I283" s="13">
        <v>7087</v>
      </c>
      <c r="J283" s="12">
        <v>92.038961038961034</v>
      </c>
    </row>
    <row r="284" spans="4:10" x14ac:dyDescent="0.2">
      <c r="D284" s="42" t="s">
        <v>101</v>
      </c>
      <c r="E284" s="7" t="s">
        <v>20</v>
      </c>
      <c r="F284" s="7" t="s">
        <v>21</v>
      </c>
      <c r="G284" s="7">
        <v>2006</v>
      </c>
      <c r="H284" s="15">
        <v>71</v>
      </c>
      <c r="I284" s="11">
        <v>7260</v>
      </c>
      <c r="J284" s="12">
        <v>102.25352112676056</v>
      </c>
    </row>
    <row r="285" spans="4:10" x14ac:dyDescent="0.2">
      <c r="D285" s="42" t="s">
        <v>101</v>
      </c>
      <c r="E285" s="8" t="s">
        <v>20</v>
      </c>
      <c r="F285" s="8" t="s">
        <v>21</v>
      </c>
      <c r="G285" s="8">
        <v>2007</v>
      </c>
      <c r="H285" s="16">
        <v>66</v>
      </c>
      <c r="I285" s="13">
        <v>7502</v>
      </c>
      <c r="J285" s="12">
        <v>113.66666666666667</v>
      </c>
    </row>
    <row r="286" spans="4:10" x14ac:dyDescent="0.2">
      <c r="D286" s="42" t="s">
        <v>101</v>
      </c>
      <c r="E286" s="7" t="s">
        <v>20</v>
      </c>
      <c r="F286" s="7" t="s">
        <v>21</v>
      </c>
      <c r="G286" s="7">
        <v>2008</v>
      </c>
      <c r="H286" s="15">
        <v>66</v>
      </c>
      <c r="I286" s="11">
        <v>7458</v>
      </c>
      <c r="J286" s="12">
        <v>113</v>
      </c>
    </row>
    <row r="287" spans="4:10" x14ac:dyDescent="0.2">
      <c r="D287" s="42" t="s">
        <v>101</v>
      </c>
      <c r="E287" s="8" t="s">
        <v>20</v>
      </c>
      <c r="F287" s="8" t="s">
        <v>21</v>
      </c>
      <c r="G287" s="8">
        <v>2009</v>
      </c>
      <c r="H287" s="16">
        <v>61</v>
      </c>
      <c r="I287" s="13">
        <v>7358</v>
      </c>
      <c r="J287" s="12">
        <v>120.62295081967213</v>
      </c>
    </row>
    <row r="288" spans="4:10" x14ac:dyDescent="0.2">
      <c r="D288" s="42" t="s">
        <v>101</v>
      </c>
      <c r="E288" s="7" t="s">
        <v>20</v>
      </c>
      <c r="F288" s="7" t="s">
        <v>21</v>
      </c>
      <c r="G288" s="7">
        <v>2010</v>
      </c>
      <c r="H288" s="15">
        <v>57</v>
      </c>
      <c r="I288" s="11">
        <v>7106.2129999999997</v>
      </c>
      <c r="J288" s="12">
        <v>124.67040350877193</v>
      </c>
    </row>
    <row r="289" spans="4:10" x14ac:dyDescent="0.2">
      <c r="D289" s="42" t="s">
        <v>101</v>
      </c>
      <c r="E289" s="8" t="s">
        <v>20</v>
      </c>
      <c r="F289" s="8" t="s">
        <v>21</v>
      </c>
      <c r="G289" s="8">
        <v>2011</v>
      </c>
      <c r="H289" s="16">
        <v>55</v>
      </c>
      <c r="I289" s="13">
        <v>7219.3860000000004</v>
      </c>
      <c r="J289" s="12">
        <v>131.26156363636363</v>
      </c>
    </row>
    <row r="290" spans="4:10" x14ac:dyDescent="0.2">
      <c r="D290" s="42" t="s">
        <v>101</v>
      </c>
      <c r="E290" s="7" t="s">
        <v>20</v>
      </c>
      <c r="F290" s="7" t="s">
        <v>21</v>
      </c>
      <c r="G290" s="7">
        <v>2012</v>
      </c>
      <c r="H290" s="15">
        <v>54</v>
      </c>
      <c r="I290" s="11">
        <v>7357.3869999999997</v>
      </c>
      <c r="J290" s="12">
        <v>136.24790740740741</v>
      </c>
    </row>
    <row r="291" spans="4:10" x14ac:dyDescent="0.2">
      <c r="D291" s="42" t="s">
        <v>101</v>
      </c>
      <c r="E291" s="8" t="s">
        <v>20</v>
      </c>
      <c r="F291" s="8" t="s">
        <v>21</v>
      </c>
      <c r="G291" s="8">
        <v>2013</v>
      </c>
      <c r="H291" s="16">
        <v>52</v>
      </c>
      <c r="I291" s="13">
        <v>7394.1180000000004</v>
      </c>
      <c r="J291" s="12">
        <v>142.19457692307694</v>
      </c>
    </row>
    <row r="292" spans="4:10" x14ac:dyDescent="0.2">
      <c r="D292" s="42" t="s">
        <v>101</v>
      </c>
      <c r="E292" s="7" t="s">
        <v>20</v>
      </c>
      <c r="F292" s="7" t="s">
        <v>21</v>
      </c>
      <c r="G292" s="7">
        <v>2014</v>
      </c>
      <c r="H292" s="15">
        <v>50</v>
      </c>
      <c r="I292" s="11">
        <v>7330.049</v>
      </c>
      <c r="J292" s="12">
        <v>146.60097999999999</v>
      </c>
    </row>
    <row r="293" spans="4:10" x14ac:dyDescent="0.2">
      <c r="D293" s="42" t="s">
        <v>101</v>
      </c>
      <c r="E293" s="8" t="s">
        <v>20</v>
      </c>
      <c r="F293" s="8" t="s">
        <v>21</v>
      </c>
      <c r="G293" s="8">
        <v>2015</v>
      </c>
      <c r="H293" s="16">
        <v>49</v>
      </c>
      <c r="I293" s="13">
        <v>7663.4470000000001</v>
      </c>
      <c r="J293" s="12">
        <v>156.39687755102042</v>
      </c>
    </row>
    <row r="294" spans="4:10" x14ac:dyDescent="0.2">
      <c r="D294" s="42" t="s">
        <v>101</v>
      </c>
      <c r="E294" s="7" t="s">
        <v>20</v>
      </c>
      <c r="F294" s="7" t="s">
        <v>21</v>
      </c>
      <c r="G294" s="7">
        <v>2016</v>
      </c>
      <c r="H294" s="15">
        <v>48</v>
      </c>
      <c r="I294" s="11">
        <v>7927.9</v>
      </c>
      <c r="J294" s="12">
        <v>165.16458333333333</v>
      </c>
    </row>
    <row r="295" spans="4:10" x14ac:dyDescent="0.2">
      <c r="D295" s="42" t="s">
        <v>101</v>
      </c>
      <c r="E295" s="8" t="s">
        <v>20</v>
      </c>
      <c r="F295" s="8" t="s">
        <v>21</v>
      </c>
      <c r="G295" s="8">
        <v>2017</v>
      </c>
      <c r="H295" s="16">
        <v>52</v>
      </c>
      <c r="I295" s="13">
        <v>7924.4570000000003</v>
      </c>
      <c r="J295" s="12">
        <v>152.39340384615386</v>
      </c>
    </row>
    <row r="296" spans="4:10" x14ac:dyDescent="0.2">
      <c r="D296" s="42" t="s">
        <v>101</v>
      </c>
      <c r="E296" s="7" t="s">
        <v>20</v>
      </c>
      <c r="F296" s="7" t="s">
        <v>21</v>
      </c>
      <c r="G296" s="7">
        <v>2018</v>
      </c>
      <c r="H296" s="15">
        <v>45</v>
      </c>
      <c r="I296" s="11">
        <v>8112.9589999999998</v>
      </c>
      <c r="J296" s="12">
        <v>180.28797777777777</v>
      </c>
    </row>
    <row r="297" spans="4:10" x14ac:dyDescent="0.2">
      <c r="D297" s="42" t="s">
        <v>101</v>
      </c>
      <c r="E297" s="8" t="s">
        <v>20</v>
      </c>
      <c r="F297" s="8" t="s">
        <v>21</v>
      </c>
      <c r="G297" s="8">
        <v>2019</v>
      </c>
      <c r="H297" s="16">
        <v>46</v>
      </c>
      <c r="I297" s="13">
        <v>8923.9459999999999</v>
      </c>
      <c r="J297" s="12">
        <v>193.99882608695651</v>
      </c>
    </row>
    <row r="298" spans="4:10" x14ac:dyDescent="0.2">
      <c r="D298" s="42" t="s">
        <v>101</v>
      </c>
      <c r="E298" s="7" t="s">
        <v>20</v>
      </c>
      <c r="F298" s="7" t="s">
        <v>21</v>
      </c>
      <c r="G298" s="7">
        <v>2020</v>
      </c>
      <c r="H298" s="15">
        <v>44</v>
      </c>
      <c r="I298" s="11">
        <v>9340.875</v>
      </c>
      <c r="J298" s="12">
        <v>212.29261363636363</v>
      </c>
    </row>
    <row r="299" spans="4:10" x14ac:dyDescent="0.2">
      <c r="D299" s="42" t="s">
        <v>101</v>
      </c>
      <c r="E299" s="8" t="s">
        <v>20</v>
      </c>
      <c r="F299" s="8" t="s">
        <v>21</v>
      </c>
      <c r="G299" s="8">
        <v>2021</v>
      </c>
      <c r="H299" s="16">
        <v>43</v>
      </c>
      <c r="I299" s="13">
        <v>8900.9619999999995</v>
      </c>
      <c r="J299" s="12">
        <v>206.99911627906977</v>
      </c>
    </row>
    <row r="300" spans="4:10" x14ac:dyDescent="0.2">
      <c r="D300" s="43" t="s">
        <v>100</v>
      </c>
      <c r="E300" s="38" t="s">
        <v>22</v>
      </c>
      <c r="F300" s="7" t="s">
        <v>23</v>
      </c>
      <c r="G300" s="7">
        <v>1995</v>
      </c>
      <c r="H300" s="15">
        <v>82</v>
      </c>
      <c r="I300" s="11">
        <v>5527</v>
      </c>
      <c r="J300" s="12">
        <v>67.402439024390247</v>
      </c>
    </row>
    <row r="301" spans="4:10" x14ac:dyDescent="0.2">
      <c r="D301" s="43" t="s">
        <v>100</v>
      </c>
      <c r="E301" s="8" t="s">
        <v>22</v>
      </c>
      <c r="F301" s="8" t="s">
        <v>23</v>
      </c>
      <c r="G301" s="8">
        <v>1996</v>
      </c>
      <c r="H301" s="16">
        <v>81</v>
      </c>
      <c r="I301" s="13">
        <v>5406</v>
      </c>
      <c r="J301" s="12">
        <v>66.740740740740748</v>
      </c>
    </row>
    <row r="302" spans="4:10" x14ac:dyDescent="0.2">
      <c r="D302" s="43" t="s">
        <v>100</v>
      </c>
      <c r="E302" s="7" t="s">
        <v>22</v>
      </c>
      <c r="F302" s="7" t="s">
        <v>23</v>
      </c>
      <c r="G302" s="7">
        <v>1997</v>
      </c>
      <c r="H302" s="15">
        <v>81</v>
      </c>
      <c r="I302" s="11">
        <v>5409.1080000000002</v>
      </c>
      <c r="J302" s="12">
        <v>66.779111111111106</v>
      </c>
    </row>
    <row r="303" spans="4:10" x14ac:dyDescent="0.2">
      <c r="D303" s="43" t="s">
        <v>100</v>
      </c>
      <c r="E303" s="8" t="s">
        <v>22</v>
      </c>
      <c r="F303" s="8" t="s">
        <v>23</v>
      </c>
      <c r="G303" s="8">
        <v>1998</v>
      </c>
      <c r="H303" s="16">
        <v>77</v>
      </c>
      <c r="I303" s="13">
        <v>5203.8019999999997</v>
      </c>
      <c r="J303" s="12">
        <v>67.581844155844152</v>
      </c>
    </row>
    <row r="304" spans="4:10" x14ac:dyDescent="0.2">
      <c r="D304" s="43" t="s">
        <v>100</v>
      </c>
      <c r="E304" s="7" t="s">
        <v>22</v>
      </c>
      <c r="F304" s="7" t="s">
        <v>23</v>
      </c>
      <c r="G304" s="7">
        <v>1999</v>
      </c>
      <c r="H304" s="15">
        <v>73</v>
      </c>
      <c r="I304" s="11">
        <v>5095.8050000000003</v>
      </c>
      <c r="J304" s="12">
        <v>69.80554794520549</v>
      </c>
    </row>
    <row r="305" spans="4:10" x14ac:dyDescent="0.2">
      <c r="D305" s="43" t="s">
        <v>100</v>
      </c>
      <c r="E305" s="8" t="s">
        <v>22</v>
      </c>
      <c r="F305" s="8" t="s">
        <v>23</v>
      </c>
      <c r="G305" s="8">
        <v>2000</v>
      </c>
      <c r="H305" s="16">
        <v>69</v>
      </c>
      <c r="I305" s="13">
        <v>4714.4530000000004</v>
      </c>
      <c r="J305" s="12">
        <v>68.325405797101453</v>
      </c>
    </row>
    <row r="306" spans="4:10" x14ac:dyDescent="0.2">
      <c r="D306" s="43" t="s">
        <v>100</v>
      </c>
      <c r="E306" s="7" t="s">
        <v>22</v>
      </c>
      <c r="F306" s="7" t="s">
        <v>23</v>
      </c>
      <c r="G306" s="7">
        <v>2001</v>
      </c>
      <c r="H306" s="15">
        <v>62</v>
      </c>
      <c r="I306" s="11">
        <v>4534.6409999999996</v>
      </c>
      <c r="J306" s="12">
        <v>73.139370967741925</v>
      </c>
    </row>
    <row r="307" spans="4:10" x14ac:dyDescent="0.2">
      <c r="D307" s="43" t="s">
        <v>100</v>
      </c>
      <c r="E307" s="8" t="s">
        <v>22</v>
      </c>
      <c r="F307" s="8" t="s">
        <v>23</v>
      </c>
      <c r="G307" s="8">
        <v>2002</v>
      </c>
      <c r="H307" s="16">
        <v>57</v>
      </c>
      <c r="I307" s="13">
        <v>4363.0309999999999</v>
      </c>
      <c r="J307" s="12">
        <v>76.544403508771936</v>
      </c>
    </row>
    <row r="308" spans="4:10" x14ac:dyDescent="0.2">
      <c r="D308" s="43" t="s">
        <v>100</v>
      </c>
      <c r="E308" s="7" t="s">
        <v>22</v>
      </c>
      <c r="F308" s="7" t="s">
        <v>23</v>
      </c>
      <c r="G308" s="7">
        <v>2003</v>
      </c>
      <c r="H308" s="15">
        <v>54</v>
      </c>
      <c r="I308" s="11">
        <v>4328.4040000000005</v>
      </c>
      <c r="J308" s="12">
        <v>80.155629629629644</v>
      </c>
    </row>
    <row r="309" spans="4:10" x14ac:dyDescent="0.2">
      <c r="D309" s="43" t="s">
        <v>100</v>
      </c>
      <c r="E309" s="8" t="s">
        <v>22</v>
      </c>
      <c r="F309" s="8" t="s">
        <v>23</v>
      </c>
      <c r="G309" s="8">
        <v>2004</v>
      </c>
      <c r="H309" s="16">
        <v>50</v>
      </c>
      <c r="I309" s="13">
        <v>4124</v>
      </c>
      <c r="J309" s="12">
        <v>82.48</v>
      </c>
    </row>
    <row r="310" spans="4:10" x14ac:dyDescent="0.2">
      <c r="D310" s="43" t="s">
        <v>100</v>
      </c>
      <c r="E310" s="7" t="s">
        <v>22</v>
      </c>
      <c r="F310" s="7" t="s">
        <v>23</v>
      </c>
      <c r="G310" s="7">
        <v>2005</v>
      </c>
      <c r="H310" s="15">
        <v>46</v>
      </c>
      <c r="I310" s="11">
        <v>3825</v>
      </c>
      <c r="J310" s="12">
        <v>83.152173913043484</v>
      </c>
    </row>
    <row r="311" spans="4:10" x14ac:dyDescent="0.2">
      <c r="D311" s="43" t="s">
        <v>100</v>
      </c>
      <c r="E311" s="8" t="s">
        <v>22</v>
      </c>
      <c r="F311" s="8" t="s">
        <v>23</v>
      </c>
      <c r="G311" s="8">
        <v>2006</v>
      </c>
      <c r="H311" s="16">
        <v>46</v>
      </c>
      <c r="I311" s="13">
        <v>3857</v>
      </c>
      <c r="J311" s="12">
        <v>83.847826086956516</v>
      </c>
    </row>
    <row r="312" spans="4:10" x14ac:dyDescent="0.2">
      <c r="D312" s="43" t="s">
        <v>100</v>
      </c>
      <c r="E312" s="7" t="s">
        <v>22</v>
      </c>
      <c r="F312" s="7" t="s">
        <v>23</v>
      </c>
      <c r="G312" s="7">
        <v>2007</v>
      </c>
      <c r="H312" s="15">
        <v>44</v>
      </c>
      <c r="I312" s="11">
        <v>3723</v>
      </c>
      <c r="J312" s="12">
        <v>84.61363636363636</v>
      </c>
    </row>
    <row r="313" spans="4:10" x14ac:dyDescent="0.2">
      <c r="D313" s="43" t="s">
        <v>100</v>
      </c>
      <c r="E313" s="8" t="s">
        <v>22</v>
      </c>
      <c r="F313" s="8" t="s">
        <v>23</v>
      </c>
      <c r="G313" s="8">
        <v>2008</v>
      </c>
      <c r="H313" s="16">
        <v>38</v>
      </c>
      <c r="I313" s="13">
        <v>3870</v>
      </c>
      <c r="J313" s="12">
        <v>101.84210526315789</v>
      </c>
    </row>
    <row r="314" spans="4:10" x14ac:dyDescent="0.2">
      <c r="D314" s="43" t="s">
        <v>100</v>
      </c>
      <c r="E314" s="7" t="s">
        <v>22</v>
      </c>
      <c r="F314" s="7" t="s">
        <v>23</v>
      </c>
      <c r="G314" s="7">
        <v>2009</v>
      </c>
      <c r="H314" s="15">
        <v>36</v>
      </c>
      <c r="I314" s="11">
        <v>3606</v>
      </c>
      <c r="J314" s="12">
        <v>100.16666666666667</v>
      </c>
    </row>
    <row r="315" spans="4:10" x14ac:dyDescent="0.2">
      <c r="D315" s="43" t="s">
        <v>100</v>
      </c>
      <c r="E315" s="8" t="s">
        <v>22</v>
      </c>
      <c r="F315" s="8" t="s">
        <v>23</v>
      </c>
      <c r="G315" s="8">
        <v>2010</v>
      </c>
      <c r="H315" s="16">
        <v>30</v>
      </c>
      <c r="I315" s="13">
        <v>3642.4549999999999</v>
      </c>
      <c r="J315" s="12">
        <v>121.41516666666666</v>
      </c>
    </row>
    <row r="316" spans="4:10" x14ac:dyDescent="0.2">
      <c r="D316" s="43" t="s">
        <v>100</v>
      </c>
      <c r="E316" s="7" t="s">
        <v>22</v>
      </c>
      <c r="F316" s="7" t="s">
        <v>23</v>
      </c>
      <c r="G316" s="7">
        <v>2011</v>
      </c>
      <c r="H316" s="15">
        <v>28</v>
      </c>
      <c r="I316" s="11">
        <v>3293.7660000000001</v>
      </c>
      <c r="J316" s="12">
        <v>117.6345</v>
      </c>
    </row>
    <row r="317" spans="4:10" x14ac:dyDescent="0.2">
      <c r="D317" s="43" t="s">
        <v>100</v>
      </c>
      <c r="E317" s="8" t="s">
        <v>22</v>
      </c>
      <c r="F317" s="8" t="s">
        <v>23</v>
      </c>
      <c r="G317" s="8">
        <v>2012</v>
      </c>
      <c r="H317" s="16">
        <v>24</v>
      </c>
      <c r="I317" s="13">
        <v>3251.9650000000001</v>
      </c>
      <c r="J317" s="12">
        <v>135.49854166666668</v>
      </c>
    </row>
    <row r="318" spans="4:10" x14ac:dyDescent="0.2">
      <c r="D318" s="43" t="s">
        <v>100</v>
      </c>
      <c r="E318" s="7" t="s">
        <v>22</v>
      </c>
      <c r="F318" s="7" t="s">
        <v>23</v>
      </c>
      <c r="G318" s="7">
        <v>2013</v>
      </c>
      <c r="H318" s="15">
        <v>23</v>
      </c>
      <c r="I318" s="11">
        <v>3314.826</v>
      </c>
      <c r="J318" s="12">
        <v>144.1228695652174</v>
      </c>
    </row>
    <row r="319" spans="4:10" x14ac:dyDescent="0.2">
      <c r="D319" s="43" t="s">
        <v>100</v>
      </c>
      <c r="E319" s="8" t="s">
        <v>22</v>
      </c>
      <c r="F319" s="8" t="s">
        <v>23</v>
      </c>
      <c r="G319" s="8">
        <v>2014</v>
      </c>
      <c r="H319" s="16">
        <v>22</v>
      </c>
      <c r="I319" s="13">
        <v>3200.4360000000001</v>
      </c>
      <c r="J319" s="12">
        <v>145.47436363636365</v>
      </c>
    </row>
    <row r="320" spans="4:10" x14ac:dyDescent="0.2">
      <c r="D320" s="43" t="s">
        <v>100</v>
      </c>
      <c r="E320" s="7" t="s">
        <v>22</v>
      </c>
      <c r="F320" s="7" t="s">
        <v>23</v>
      </c>
      <c r="G320" s="7">
        <v>2015</v>
      </c>
      <c r="H320" s="15">
        <v>18</v>
      </c>
      <c r="I320" s="11">
        <v>2893.1950000000002</v>
      </c>
      <c r="J320" s="12">
        <v>160.73305555555555</v>
      </c>
    </row>
    <row r="321" spans="4:10" x14ac:dyDescent="0.2">
      <c r="D321" s="43" t="s">
        <v>100</v>
      </c>
      <c r="E321" s="8" t="s">
        <v>22</v>
      </c>
      <c r="F321" s="8" t="s">
        <v>23</v>
      </c>
      <c r="G321" s="8">
        <v>2016</v>
      </c>
      <c r="H321" s="16">
        <v>16</v>
      </c>
      <c r="I321" s="13">
        <v>2817.873</v>
      </c>
      <c r="J321" s="12">
        <v>176.1170625</v>
      </c>
    </row>
    <row r="322" spans="4:10" x14ac:dyDescent="0.2">
      <c r="D322" s="43" t="s">
        <v>100</v>
      </c>
      <c r="E322" s="7" t="s">
        <v>22</v>
      </c>
      <c r="F322" s="7" t="s">
        <v>23</v>
      </c>
      <c r="G322" s="7">
        <v>2017</v>
      </c>
      <c r="H322" s="15">
        <v>16</v>
      </c>
      <c r="I322" s="11">
        <v>2907.6970000000001</v>
      </c>
      <c r="J322" s="12">
        <v>181.73106250000001</v>
      </c>
    </row>
    <row r="323" spans="4:10" x14ac:dyDescent="0.2">
      <c r="D323" s="43" t="s">
        <v>100</v>
      </c>
      <c r="E323" s="8" t="s">
        <v>22</v>
      </c>
      <c r="F323" s="8" t="s">
        <v>23</v>
      </c>
      <c r="G323" s="8">
        <v>2018</v>
      </c>
      <c r="H323" s="16">
        <v>15</v>
      </c>
      <c r="I323" s="13">
        <v>3077.8649999999998</v>
      </c>
      <c r="J323" s="12">
        <v>205.19099999999997</v>
      </c>
    </row>
    <row r="324" spans="4:10" x14ac:dyDescent="0.2">
      <c r="D324" s="43" t="s">
        <v>100</v>
      </c>
      <c r="E324" s="7" t="s">
        <v>22</v>
      </c>
      <c r="F324" s="7" t="s">
        <v>23</v>
      </c>
      <c r="G324" s="7">
        <v>2019</v>
      </c>
      <c r="H324" s="15">
        <v>15</v>
      </c>
      <c r="I324" s="11">
        <v>3087.8580000000002</v>
      </c>
      <c r="J324" s="12">
        <v>205.85720000000001</v>
      </c>
    </row>
    <row r="325" spans="4:10" x14ac:dyDescent="0.2">
      <c r="D325" s="43" t="s">
        <v>100</v>
      </c>
      <c r="E325" s="8" t="s">
        <v>22</v>
      </c>
      <c r="F325" s="8" t="s">
        <v>23</v>
      </c>
      <c r="G325" s="8">
        <v>2020</v>
      </c>
      <c r="H325" s="16">
        <v>13</v>
      </c>
      <c r="I325" s="13">
        <v>2928.8560000000002</v>
      </c>
      <c r="J325" s="12">
        <v>225.29661538461539</v>
      </c>
    </row>
    <row r="326" spans="4:10" x14ac:dyDescent="0.2">
      <c r="D326" s="43" t="s">
        <v>100</v>
      </c>
      <c r="E326" s="7" t="s">
        <v>22</v>
      </c>
      <c r="F326" s="7" t="s">
        <v>23</v>
      </c>
      <c r="G326" s="7">
        <v>2021</v>
      </c>
      <c r="H326" s="15">
        <v>13</v>
      </c>
      <c r="I326" s="11">
        <v>2995.8510000000001</v>
      </c>
      <c r="J326" s="12">
        <v>230.45007692307692</v>
      </c>
    </row>
    <row r="327" spans="4:10" x14ac:dyDescent="0.2">
      <c r="D327" s="45" t="s">
        <v>102</v>
      </c>
      <c r="E327" s="44" t="s">
        <v>24</v>
      </c>
      <c r="F327" s="8" t="s">
        <v>25</v>
      </c>
      <c r="G327" s="8">
        <v>1995</v>
      </c>
      <c r="H327" s="16">
        <v>28</v>
      </c>
      <c r="I327" s="13">
        <v>2068</v>
      </c>
      <c r="J327" s="12">
        <v>73.857142857142861</v>
      </c>
    </row>
    <row r="328" spans="4:10" x14ac:dyDescent="0.2">
      <c r="D328" s="45" t="s">
        <v>102</v>
      </c>
      <c r="E328" s="7" t="s">
        <v>24</v>
      </c>
      <c r="F328" s="7" t="s">
        <v>25</v>
      </c>
      <c r="G328" s="7">
        <v>1996</v>
      </c>
      <c r="H328" s="15">
        <v>28</v>
      </c>
      <c r="I328" s="11">
        <v>2040</v>
      </c>
      <c r="J328" s="12">
        <v>72.857142857142861</v>
      </c>
    </row>
    <row r="329" spans="4:10" x14ac:dyDescent="0.2">
      <c r="D329" s="45" t="s">
        <v>102</v>
      </c>
      <c r="E329" s="8" t="s">
        <v>24</v>
      </c>
      <c r="F329" s="8" t="s">
        <v>25</v>
      </c>
      <c r="G329" s="8">
        <v>1997</v>
      </c>
      <c r="H329" s="16">
        <v>28</v>
      </c>
      <c r="I329" s="13">
        <v>1971.259</v>
      </c>
      <c r="J329" s="12">
        <v>70.402107142857147</v>
      </c>
    </row>
    <row r="330" spans="4:10" x14ac:dyDescent="0.2">
      <c r="D330" s="45" t="s">
        <v>102</v>
      </c>
      <c r="E330" s="7" t="s">
        <v>24</v>
      </c>
      <c r="F330" s="7" t="s">
        <v>25</v>
      </c>
      <c r="G330" s="7">
        <v>1998</v>
      </c>
      <c r="H330" s="15">
        <v>26</v>
      </c>
      <c r="I330" s="11">
        <v>1966.4970000000001</v>
      </c>
      <c r="J330" s="12">
        <v>75.634500000000003</v>
      </c>
    </row>
    <row r="331" spans="4:10" x14ac:dyDescent="0.2">
      <c r="D331" s="45" t="s">
        <v>102</v>
      </c>
      <c r="E331" s="8" t="s">
        <v>24</v>
      </c>
      <c r="F331" s="8" t="s">
        <v>25</v>
      </c>
      <c r="G331" s="8">
        <v>1999</v>
      </c>
      <c r="H331" s="16">
        <v>25</v>
      </c>
      <c r="I331" s="13">
        <v>1857.9259999999999</v>
      </c>
      <c r="J331" s="12">
        <v>74.317039999999992</v>
      </c>
    </row>
    <row r="332" spans="4:10" x14ac:dyDescent="0.2">
      <c r="D332" s="45" t="s">
        <v>102</v>
      </c>
      <c r="E332" s="7" t="s">
        <v>24</v>
      </c>
      <c r="F332" s="7" t="s">
        <v>25</v>
      </c>
      <c r="G332" s="7">
        <v>2000</v>
      </c>
      <c r="H332" s="15">
        <v>21</v>
      </c>
      <c r="I332" s="11">
        <v>1603.3810000000001</v>
      </c>
      <c r="J332" s="12">
        <v>76.351476190476191</v>
      </c>
    </row>
    <row r="333" spans="4:10" x14ac:dyDescent="0.2">
      <c r="D333" s="45" t="s">
        <v>102</v>
      </c>
      <c r="E333" s="8" t="s">
        <v>24</v>
      </c>
      <c r="F333" s="8" t="s">
        <v>25</v>
      </c>
      <c r="G333" s="8">
        <v>2001</v>
      </c>
      <c r="H333" s="16">
        <v>20</v>
      </c>
      <c r="I333" s="13">
        <v>1590.3689999999999</v>
      </c>
      <c r="J333" s="12">
        <v>79.518450000000001</v>
      </c>
    </row>
    <row r="334" spans="4:10" x14ac:dyDescent="0.2">
      <c r="D334" s="45" t="s">
        <v>102</v>
      </c>
      <c r="E334" s="7" t="s">
        <v>24</v>
      </c>
      <c r="F334" s="7" t="s">
        <v>25</v>
      </c>
      <c r="G334" s="7">
        <v>2002</v>
      </c>
      <c r="H334" s="15">
        <v>19</v>
      </c>
      <c r="I334" s="11">
        <v>1679.1510000000001</v>
      </c>
      <c r="J334" s="12">
        <v>88.376368421052632</v>
      </c>
    </row>
    <row r="335" spans="4:10" x14ac:dyDescent="0.2">
      <c r="D335" s="45" t="s">
        <v>102</v>
      </c>
      <c r="E335" s="8" t="s">
        <v>24</v>
      </c>
      <c r="F335" s="8" t="s">
        <v>25</v>
      </c>
      <c r="G335" s="8">
        <v>2003</v>
      </c>
      <c r="H335" s="16">
        <v>17</v>
      </c>
      <c r="I335" s="13">
        <v>1618.9860000000001</v>
      </c>
      <c r="J335" s="12">
        <v>95.234470588235297</v>
      </c>
    </row>
    <row r="336" spans="4:10" x14ac:dyDescent="0.2">
      <c r="D336" s="45" t="s">
        <v>102</v>
      </c>
      <c r="E336" s="7" t="s">
        <v>24</v>
      </c>
      <c r="F336" s="7" t="s">
        <v>25</v>
      </c>
      <c r="G336" s="7">
        <v>2004</v>
      </c>
      <c r="H336" s="15">
        <v>17</v>
      </c>
      <c r="I336" s="11">
        <v>1694</v>
      </c>
      <c r="J336" s="12">
        <v>99.647058823529406</v>
      </c>
    </row>
    <row r="337" spans="4:10" x14ac:dyDescent="0.2">
      <c r="D337" s="45" t="s">
        <v>102</v>
      </c>
      <c r="E337" s="8" t="s">
        <v>24</v>
      </c>
      <c r="F337" s="8" t="s">
        <v>25</v>
      </c>
      <c r="G337" s="8">
        <v>2005</v>
      </c>
      <c r="H337" s="16">
        <v>17</v>
      </c>
      <c r="I337" s="13">
        <v>1717</v>
      </c>
      <c r="J337" s="12">
        <v>101</v>
      </c>
    </row>
    <row r="338" spans="4:10" x14ac:dyDescent="0.2">
      <c r="D338" s="45" t="s">
        <v>102</v>
      </c>
      <c r="E338" s="7" t="s">
        <v>24</v>
      </c>
      <c r="F338" s="7" t="s">
        <v>25</v>
      </c>
      <c r="G338" s="7">
        <v>2006</v>
      </c>
      <c r="H338" s="15">
        <v>17</v>
      </c>
      <c r="I338" s="11">
        <v>1729</v>
      </c>
      <c r="J338" s="12">
        <v>101.70588235294117</v>
      </c>
    </row>
    <row r="339" spans="4:10" x14ac:dyDescent="0.2">
      <c r="D339" s="45" t="s">
        <v>102</v>
      </c>
      <c r="E339" s="8" t="s">
        <v>24</v>
      </c>
      <c r="F339" s="8" t="s">
        <v>25</v>
      </c>
      <c r="G339" s="8">
        <v>2007</v>
      </c>
      <c r="H339" s="16">
        <v>17</v>
      </c>
      <c r="I339" s="13">
        <v>1898</v>
      </c>
      <c r="J339" s="12">
        <v>111.64705882352941</v>
      </c>
    </row>
    <row r="340" spans="4:10" x14ac:dyDescent="0.2">
      <c r="D340" s="45" t="s">
        <v>102</v>
      </c>
      <c r="E340" s="7" t="s">
        <v>24</v>
      </c>
      <c r="F340" s="7" t="s">
        <v>25</v>
      </c>
      <c r="G340" s="7">
        <v>2008</v>
      </c>
      <c r="H340" s="15">
        <v>17</v>
      </c>
      <c r="I340" s="11">
        <v>1735</v>
      </c>
      <c r="J340" s="12">
        <v>102.05882352941177</v>
      </c>
    </row>
    <row r="341" spans="4:10" x14ac:dyDescent="0.2">
      <c r="D341" s="45" t="s">
        <v>102</v>
      </c>
      <c r="E341" s="8" t="s">
        <v>24</v>
      </c>
      <c r="F341" s="8" t="s">
        <v>25</v>
      </c>
      <c r="G341" s="8">
        <v>2009</v>
      </c>
      <c r="H341" s="16">
        <v>15</v>
      </c>
      <c r="I341" s="13">
        <v>1577</v>
      </c>
      <c r="J341" s="12">
        <v>105.13333333333334</v>
      </c>
    </row>
    <row r="342" spans="4:10" x14ac:dyDescent="0.2">
      <c r="D342" s="45" t="s">
        <v>102</v>
      </c>
      <c r="E342" s="7" t="s">
        <v>24</v>
      </c>
      <c r="F342" s="7" t="s">
        <v>25</v>
      </c>
      <c r="G342" s="7">
        <v>2010</v>
      </c>
      <c r="H342" s="15">
        <v>12</v>
      </c>
      <c r="I342" s="11">
        <v>1594.095</v>
      </c>
      <c r="J342" s="12">
        <v>132.84125</v>
      </c>
    </row>
    <row r="343" spans="4:10" x14ac:dyDescent="0.2">
      <c r="D343" s="45" t="s">
        <v>102</v>
      </c>
      <c r="E343" s="8" t="s">
        <v>24</v>
      </c>
      <c r="F343" s="8" t="s">
        <v>25</v>
      </c>
      <c r="G343" s="8">
        <v>2011</v>
      </c>
      <c r="H343" s="16">
        <v>13</v>
      </c>
      <c r="I343" s="13">
        <v>1575.9349999999999</v>
      </c>
      <c r="J343" s="12">
        <v>121.22576923076923</v>
      </c>
    </row>
    <row r="344" spans="4:10" x14ac:dyDescent="0.2">
      <c r="D344" s="45" t="s">
        <v>102</v>
      </c>
      <c r="E344" s="7" t="s">
        <v>24</v>
      </c>
      <c r="F344" s="7" t="s">
        <v>25</v>
      </c>
      <c r="G344" s="7">
        <v>2012</v>
      </c>
      <c r="H344" s="15">
        <v>12</v>
      </c>
      <c r="I344" s="11">
        <v>1764.5820000000001</v>
      </c>
      <c r="J344" s="12">
        <v>147.04850000000002</v>
      </c>
    </row>
    <row r="345" spans="4:10" x14ac:dyDescent="0.2">
      <c r="D345" s="45" t="s">
        <v>102</v>
      </c>
      <c r="E345" s="8" t="s">
        <v>24</v>
      </c>
      <c r="F345" s="8" t="s">
        <v>25</v>
      </c>
      <c r="G345" s="8">
        <v>2013</v>
      </c>
      <c r="H345" s="16">
        <v>12</v>
      </c>
      <c r="I345" s="13">
        <v>1776.3920000000001</v>
      </c>
      <c r="J345" s="12">
        <v>148.03266666666667</v>
      </c>
    </row>
    <row r="346" spans="4:10" x14ac:dyDescent="0.2">
      <c r="D346" s="45" t="s">
        <v>102</v>
      </c>
      <c r="E346" s="7" t="s">
        <v>24</v>
      </c>
      <c r="F346" s="7" t="s">
        <v>25</v>
      </c>
      <c r="G346" s="7">
        <v>2014</v>
      </c>
      <c r="H346" s="15">
        <v>12</v>
      </c>
      <c r="I346" s="11">
        <v>1755.556</v>
      </c>
      <c r="J346" s="12">
        <v>146.29633333333334</v>
      </c>
    </row>
    <row r="347" spans="4:10" x14ac:dyDescent="0.2">
      <c r="D347" s="45" t="s">
        <v>102</v>
      </c>
      <c r="E347" s="8" t="s">
        <v>24</v>
      </c>
      <c r="F347" s="8" t="s">
        <v>25</v>
      </c>
      <c r="G347" s="8">
        <v>2015</v>
      </c>
      <c r="H347" s="16">
        <v>11</v>
      </c>
      <c r="I347" s="13">
        <v>1875.3679999999999</v>
      </c>
      <c r="J347" s="12">
        <v>170.488</v>
      </c>
    </row>
    <row r="348" spans="4:10" x14ac:dyDescent="0.2">
      <c r="D348" s="45" t="s">
        <v>102</v>
      </c>
      <c r="E348" s="7" t="s">
        <v>24</v>
      </c>
      <c r="F348" s="7" t="s">
        <v>25</v>
      </c>
      <c r="G348" s="7">
        <v>2016</v>
      </c>
      <c r="H348" s="15">
        <v>11</v>
      </c>
      <c r="I348" s="11">
        <v>1924.3589999999999</v>
      </c>
      <c r="J348" s="12">
        <v>174.94172727272726</v>
      </c>
    </row>
    <row r="349" spans="4:10" x14ac:dyDescent="0.2">
      <c r="D349" s="45" t="s">
        <v>102</v>
      </c>
      <c r="E349" s="8" t="s">
        <v>24</v>
      </c>
      <c r="F349" s="8" t="s">
        <v>25</v>
      </c>
      <c r="G349" s="8">
        <v>2017</v>
      </c>
      <c r="H349" s="16">
        <v>11</v>
      </c>
      <c r="I349" s="13">
        <v>2030.2639999999999</v>
      </c>
      <c r="J349" s="12">
        <v>184.56945454545453</v>
      </c>
    </row>
    <row r="350" spans="4:10" x14ac:dyDescent="0.2">
      <c r="D350" s="45" t="s">
        <v>102</v>
      </c>
      <c r="E350" s="7" t="s">
        <v>24</v>
      </c>
      <c r="F350" s="7" t="s">
        <v>25</v>
      </c>
      <c r="G350" s="7">
        <v>2018</v>
      </c>
      <c r="H350" s="15">
        <v>11</v>
      </c>
      <c r="I350" s="11">
        <v>2065.7919999999999</v>
      </c>
      <c r="J350" s="12">
        <v>187.79927272727272</v>
      </c>
    </row>
    <row r="351" spans="4:10" x14ac:dyDescent="0.2">
      <c r="D351" s="45" t="s">
        <v>102</v>
      </c>
      <c r="E351" s="8" t="s">
        <v>24</v>
      </c>
      <c r="F351" s="8" t="s">
        <v>25</v>
      </c>
      <c r="G351" s="8">
        <v>2019</v>
      </c>
      <c r="H351" s="16">
        <v>12</v>
      </c>
      <c r="I351" s="13">
        <v>2227.0479999999998</v>
      </c>
      <c r="J351" s="12">
        <v>185.58733333333331</v>
      </c>
    </row>
    <row r="352" spans="4:10" x14ac:dyDescent="0.2">
      <c r="D352" s="45" t="s">
        <v>102</v>
      </c>
      <c r="E352" s="7" t="s">
        <v>24</v>
      </c>
      <c r="F352" s="7" t="s">
        <v>25</v>
      </c>
      <c r="G352" s="7">
        <v>2020</v>
      </c>
      <c r="H352" s="15">
        <v>11</v>
      </c>
      <c r="I352" s="11">
        <v>2372.5070000000001</v>
      </c>
      <c r="J352" s="12">
        <v>215.68245454545456</v>
      </c>
    </row>
    <row r="353" spans="4:10" x14ac:dyDescent="0.2">
      <c r="D353" s="45" t="s">
        <v>102</v>
      </c>
      <c r="E353" s="8" t="s">
        <v>24</v>
      </c>
      <c r="F353" s="8" t="s">
        <v>25</v>
      </c>
      <c r="G353" s="8">
        <v>2021</v>
      </c>
      <c r="H353" s="16">
        <v>11</v>
      </c>
      <c r="I353" s="13">
        <v>2475.431</v>
      </c>
      <c r="J353" s="12">
        <v>225.03918181818182</v>
      </c>
    </row>
    <row r="354" spans="4:10" x14ac:dyDescent="0.2">
      <c r="D354" s="45" t="s">
        <v>102</v>
      </c>
      <c r="E354" s="7" t="s">
        <v>26</v>
      </c>
      <c r="F354" s="7" t="s">
        <v>27</v>
      </c>
      <c r="G354" s="7">
        <v>1995</v>
      </c>
      <c r="H354" s="15">
        <v>108</v>
      </c>
      <c r="I354" s="11">
        <v>7374</v>
      </c>
      <c r="J354" s="12">
        <v>68.277777777777771</v>
      </c>
    </row>
    <row r="355" spans="4:10" x14ac:dyDescent="0.2">
      <c r="D355" s="45" t="s">
        <v>102</v>
      </c>
      <c r="E355" s="8" t="s">
        <v>26</v>
      </c>
      <c r="F355" s="8" t="s">
        <v>27</v>
      </c>
      <c r="G355" s="8">
        <v>1996</v>
      </c>
      <c r="H355" s="16">
        <v>108</v>
      </c>
      <c r="I355" s="13">
        <v>7153</v>
      </c>
      <c r="J355" s="12">
        <v>66.231481481481481</v>
      </c>
    </row>
    <row r="356" spans="4:10" x14ac:dyDescent="0.2">
      <c r="D356" s="45" t="s">
        <v>102</v>
      </c>
      <c r="E356" s="7" t="s">
        <v>26</v>
      </c>
      <c r="F356" s="7" t="s">
        <v>27</v>
      </c>
      <c r="G356" s="7">
        <v>1997</v>
      </c>
      <c r="H356" s="15">
        <v>106</v>
      </c>
      <c r="I356" s="11">
        <v>7152.9790000000003</v>
      </c>
      <c r="J356" s="12">
        <v>67.48093396226416</v>
      </c>
    </row>
    <row r="357" spans="4:10" x14ac:dyDescent="0.2">
      <c r="D357" s="45" t="s">
        <v>102</v>
      </c>
      <c r="E357" s="8" t="s">
        <v>26</v>
      </c>
      <c r="F357" s="8" t="s">
        <v>27</v>
      </c>
      <c r="G357" s="8">
        <v>1998</v>
      </c>
      <c r="H357" s="16">
        <v>104</v>
      </c>
      <c r="I357" s="13">
        <v>7163.73</v>
      </c>
      <c r="J357" s="12">
        <v>68.882019230769231</v>
      </c>
    </row>
    <row r="358" spans="4:10" x14ac:dyDescent="0.2">
      <c r="D358" s="45" t="s">
        <v>102</v>
      </c>
      <c r="E358" s="7" t="s">
        <v>26</v>
      </c>
      <c r="F358" s="7" t="s">
        <v>27</v>
      </c>
      <c r="G358" s="7">
        <v>1999</v>
      </c>
      <c r="H358" s="15">
        <v>102</v>
      </c>
      <c r="I358" s="11">
        <v>7130.625</v>
      </c>
      <c r="J358" s="12">
        <v>69.908088235294116</v>
      </c>
    </row>
    <row r="359" spans="4:10" x14ac:dyDescent="0.2">
      <c r="D359" s="45" t="s">
        <v>102</v>
      </c>
      <c r="E359" s="8" t="s">
        <v>26</v>
      </c>
      <c r="F359" s="8" t="s">
        <v>27</v>
      </c>
      <c r="G359" s="8">
        <v>2000</v>
      </c>
      <c r="H359" s="16">
        <v>96</v>
      </c>
      <c r="I359" s="13">
        <v>7058.0619999999999</v>
      </c>
      <c r="J359" s="12">
        <v>73.521479166666666</v>
      </c>
    </row>
    <row r="360" spans="4:10" x14ac:dyDescent="0.2">
      <c r="D360" s="45" t="s">
        <v>102</v>
      </c>
      <c r="E360" s="7" t="s">
        <v>26</v>
      </c>
      <c r="F360" s="7" t="s">
        <v>27</v>
      </c>
      <c r="G360" s="7">
        <v>2001</v>
      </c>
      <c r="H360" s="15">
        <v>94</v>
      </c>
      <c r="I360" s="11">
        <v>6916.232</v>
      </c>
      <c r="J360" s="12">
        <v>73.576936170212761</v>
      </c>
    </row>
    <row r="361" spans="4:10" x14ac:dyDescent="0.2">
      <c r="D361" s="45" t="s">
        <v>102</v>
      </c>
      <c r="E361" s="8" t="s">
        <v>26</v>
      </c>
      <c r="F361" s="8" t="s">
        <v>27</v>
      </c>
      <c r="G361" s="8">
        <v>2002</v>
      </c>
      <c r="H361" s="16">
        <v>89</v>
      </c>
      <c r="I361" s="13">
        <v>6863.3540000000003</v>
      </c>
      <c r="J361" s="12">
        <v>77.116337078651682</v>
      </c>
    </row>
    <row r="362" spans="4:10" x14ac:dyDescent="0.2">
      <c r="D362" s="45" t="s">
        <v>102</v>
      </c>
      <c r="E362" s="7" t="s">
        <v>26</v>
      </c>
      <c r="F362" s="7" t="s">
        <v>27</v>
      </c>
      <c r="G362" s="7">
        <v>2003</v>
      </c>
      <c r="H362" s="15">
        <v>85</v>
      </c>
      <c r="I362" s="11">
        <v>7075.1419999999998</v>
      </c>
      <c r="J362" s="12">
        <v>83.236964705882357</v>
      </c>
    </row>
    <row r="363" spans="4:10" x14ac:dyDescent="0.2">
      <c r="D363" s="45" t="s">
        <v>102</v>
      </c>
      <c r="E363" s="8" t="s">
        <v>26</v>
      </c>
      <c r="F363" s="8" t="s">
        <v>27</v>
      </c>
      <c r="G363" s="8">
        <v>2004</v>
      </c>
      <c r="H363" s="16">
        <v>83</v>
      </c>
      <c r="I363" s="13">
        <v>7049</v>
      </c>
      <c r="J363" s="12">
        <v>84.92771084337349</v>
      </c>
    </row>
    <row r="364" spans="4:10" x14ac:dyDescent="0.2">
      <c r="D364" s="45" t="s">
        <v>102</v>
      </c>
      <c r="E364" s="7" t="s">
        <v>26</v>
      </c>
      <c r="F364" s="7" t="s">
        <v>27</v>
      </c>
      <c r="G364" s="7">
        <v>2005</v>
      </c>
      <c r="H364" s="15">
        <v>75</v>
      </c>
      <c r="I364" s="11">
        <v>6960</v>
      </c>
      <c r="J364" s="12">
        <v>92.8</v>
      </c>
    </row>
    <row r="365" spans="4:10" x14ac:dyDescent="0.2">
      <c r="D365" s="45" t="s">
        <v>102</v>
      </c>
      <c r="E365" s="8" t="s">
        <v>26</v>
      </c>
      <c r="F365" s="8" t="s">
        <v>27</v>
      </c>
      <c r="G365" s="8">
        <v>2006</v>
      </c>
      <c r="H365" s="16">
        <v>67</v>
      </c>
      <c r="I365" s="13">
        <v>7221</v>
      </c>
      <c r="J365" s="12">
        <v>107.77611940298507</v>
      </c>
    </row>
    <row r="366" spans="4:10" x14ac:dyDescent="0.2">
      <c r="D366" s="45" t="s">
        <v>102</v>
      </c>
      <c r="E366" s="7" t="s">
        <v>26</v>
      </c>
      <c r="F366" s="7" t="s">
        <v>27</v>
      </c>
      <c r="G366" s="7">
        <v>2007</v>
      </c>
      <c r="H366" s="15">
        <v>65</v>
      </c>
      <c r="I366" s="11">
        <v>7726</v>
      </c>
      <c r="J366" s="12">
        <v>118.86153846153846</v>
      </c>
    </row>
    <row r="367" spans="4:10" x14ac:dyDescent="0.2">
      <c r="D367" s="45" t="s">
        <v>102</v>
      </c>
      <c r="E367" s="8" t="s">
        <v>26</v>
      </c>
      <c r="F367" s="8" t="s">
        <v>27</v>
      </c>
      <c r="G367" s="8">
        <v>2008</v>
      </c>
      <c r="H367" s="16">
        <v>61</v>
      </c>
      <c r="I367" s="13">
        <v>7595</v>
      </c>
      <c r="J367" s="12">
        <v>124.50819672131148</v>
      </c>
    </row>
    <row r="368" spans="4:10" x14ac:dyDescent="0.2">
      <c r="D368" s="45" t="s">
        <v>102</v>
      </c>
      <c r="E368" s="7" t="s">
        <v>26</v>
      </c>
      <c r="F368" s="7" t="s">
        <v>27</v>
      </c>
      <c r="G368" s="7">
        <v>2009</v>
      </c>
      <c r="H368" s="15">
        <v>55</v>
      </c>
      <c r="I368" s="11">
        <v>7358</v>
      </c>
      <c r="J368" s="12">
        <v>133.78181818181818</v>
      </c>
    </row>
    <row r="369" spans="4:10" x14ac:dyDescent="0.2">
      <c r="D369" s="45" t="s">
        <v>102</v>
      </c>
      <c r="E369" s="8" t="s">
        <v>26</v>
      </c>
      <c r="F369" s="8" t="s">
        <v>27</v>
      </c>
      <c r="G369" s="8">
        <v>2010</v>
      </c>
      <c r="H369" s="16">
        <v>50</v>
      </c>
      <c r="I369" s="13">
        <v>7509.6610000000001</v>
      </c>
      <c r="J369" s="12">
        <v>150.19322</v>
      </c>
    </row>
    <row r="370" spans="4:10" x14ac:dyDescent="0.2">
      <c r="D370" s="45" t="s">
        <v>102</v>
      </c>
      <c r="E370" s="7" t="s">
        <v>26</v>
      </c>
      <c r="F370" s="7" t="s">
        <v>27</v>
      </c>
      <c r="G370" s="7">
        <v>2011</v>
      </c>
      <c r="H370" s="15">
        <v>49</v>
      </c>
      <c r="I370" s="11">
        <v>7367.3869999999997</v>
      </c>
      <c r="J370" s="12">
        <v>150.35483673469386</v>
      </c>
    </row>
    <row r="371" spans="4:10" x14ac:dyDescent="0.2">
      <c r="D371" s="45" t="s">
        <v>102</v>
      </c>
      <c r="E371" s="8" t="s">
        <v>26</v>
      </c>
      <c r="F371" s="8" t="s">
        <v>27</v>
      </c>
      <c r="G371" s="8">
        <v>2012</v>
      </c>
      <c r="H371" s="16">
        <v>49</v>
      </c>
      <c r="I371" s="13">
        <v>7814.018</v>
      </c>
      <c r="J371" s="12">
        <v>159.46975510204081</v>
      </c>
    </row>
    <row r="372" spans="4:10" x14ac:dyDescent="0.2">
      <c r="D372" s="45" t="s">
        <v>102</v>
      </c>
      <c r="E372" s="7" t="s">
        <v>26</v>
      </c>
      <c r="F372" s="7" t="s">
        <v>27</v>
      </c>
      <c r="G372" s="7">
        <v>2013</v>
      </c>
      <c r="H372" s="15">
        <v>45</v>
      </c>
      <c r="I372" s="11">
        <v>7516.451</v>
      </c>
      <c r="J372" s="12">
        <v>167.03224444444444</v>
      </c>
    </row>
    <row r="373" spans="4:10" x14ac:dyDescent="0.2">
      <c r="D373" s="45" t="s">
        <v>102</v>
      </c>
      <c r="E373" s="8" t="s">
        <v>26</v>
      </c>
      <c r="F373" s="8" t="s">
        <v>27</v>
      </c>
      <c r="G373" s="8">
        <v>2014</v>
      </c>
      <c r="H373" s="16">
        <v>43</v>
      </c>
      <c r="I373" s="13">
        <v>7592.2160000000003</v>
      </c>
      <c r="J373" s="12">
        <v>176.56316279069767</v>
      </c>
    </row>
    <row r="374" spans="4:10" x14ac:dyDescent="0.2">
      <c r="D374" s="45" t="s">
        <v>102</v>
      </c>
      <c r="E374" s="7" t="s">
        <v>26</v>
      </c>
      <c r="F374" s="7" t="s">
        <v>27</v>
      </c>
      <c r="G374" s="7">
        <v>2015</v>
      </c>
      <c r="H374" s="15">
        <v>43</v>
      </c>
      <c r="I374" s="11">
        <v>7768.78</v>
      </c>
      <c r="J374" s="12">
        <v>180.66930232558138</v>
      </c>
    </row>
    <row r="375" spans="4:10" x14ac:dyDescent="0.2">
      <c r="D375" s="45" t="s">
        <v>102</v>
      </c>
      <c r="E375" s="8" t="s">
        <v>26</v>
      </c>
      <c r="F375" s="8" t="s">
        <v>27</v>
      </c>
      <c r="G375" s="8">
        <v>2016</v>
      </c>
      <c r="H375" s="16">
        <v>40</v>
      </c>
      <c r="I375" s="13">
        <v>8058.2510000000002</v>
      </c>
      <c r="J375" s="12">
        <v>201.45627500000001</v>
      </c>
    </row>
    <row r="376" spans="4:10" x14ac:dyDescent="0.2">
      <c r="D376" s="45" t="s">
        <v>102</v>
      </c>
      <c r="E376" s="7" t="s">
        <v>26</v>
      </c>
      <c r="F376" s="7" t="s">
        <v>27</v>
      </c>
      <c r="G376" s="7">
        <v>2017</v>
      </c>
      <c r="H376" s="15">
        <v>39</v>
      </c>
      <c r="I376" s="11">
        <v>8198.2029999999995</v>
      </c>
      <c r="J376" s="12">
        <v>210.21033333333332</v>
      </c>
    </row>
    <row r="377" spans="4:10" x14ac:dyDescent="0.2">
      <c r="D377" s="45" t="s">
        <v>102</v>
      </c>
      <c r="E377" s="8" t="s">
        <v>26</v>
      </c>
      <c r="F377" s="8" t="s">
        <v>27</v>
      </c>
      <c r="G377" s="8">
        <v>2018</v>
      </c>
      <c r="H377" s="16">
        <v>40</v>
      </c>
      <c r="I377" s="13">
        <v>8762.1190000000006</v>
      </c>
      <c r="J377" s="12">
        <v>219.052975</v>
      </c>
    </row>
    <row r="378" spans="4:10" x14ac:dyDescent="0.2">
      <c r="D378" s="45" t="s">
        <v>102</v>
      </c>
      <c r="E378" s="7" t="s">
        <v>26</v>
      </c>
      <c r="F378" s="7" t="s">
        <v>27</v>
      </c>
      <c r="G378" s="7">
        <v>2019</v>
      </c>
      <c r="H378" s="15">
        <v>34</v>
      </c>
      <c r="I378" s="11">
        <v>8909.2459999999992</v>
      </c>
      <c r="J378" s="12">
        <v>262.03664705882352</v>
      </c>
    </row>
    <row r="379" spans="4:10" x14ac:dyDescent="0.2">
      <c r="D379" s="45" t="s">
        <v>102</v>
      </c>
      <c r="E379" s="8" t="s">
        <v>26</v>
      </c>
      <c r="F379" s="8" t="s">
        <v>27</v>
      </c>
      <c r="G379" s="8">
        <v>2020</v>
      </c>
      <c r="H379" s="16">
        <v>34</v>
      </c>
      <c r="I379" s="13">
        <v>9155.9840000000004</v>
      </c>
      <c r="J379" s="12">
        <v>269.29364705882352</v>
      </c>
    </row>
    <row r="380" spans="4:10" x14ac:dyDescent="0.2">
      <c r="D380" s="45" t="s">
        <v>102</v>
      </c>
      <c r="E380" s="7" t="s">
        <v>26</v>
      </c>
      <c r="F380" s="7" t="s">
        <v>27</v>
      </c>
      <c r="G380" s="7">
        <v>2021</v>
      </c>
      <c r="H380" s="15">
        <v>33</v>
      </c>
      <c r="I380" s="11">
        <v>9257.3539999999994</v>
      </c>
      <c r="J380" s="12">
        <v>280.52587878787875</v>
      </c>
    </row>
    <row r="381" spans="4:10" x14ac:dyDescent="0.2">
      <c r="D381" s="45" t="s">
        <v>102</v>
      </c>
      <c r="E381" s="8" t="s">
        <v>28</v>
      </c>
      <c r="F381" s="8" t="s">
        <v>29</v>
      </c>
      <c r="G381" s="8">
        <v>1995</v>
      </c>
      <c r="H381" s="16">
        <v>32</v>
      </c>
      <c r="I381" s="13">
        <v>1939</v>
      </c>
      <c r="J381" s="12">
        <v>60.59375</v>
      </c>
    </row>
    <row r="382" spans="4:10" x14ac:dyDescent="0.2">
      <c r="D382" s="45" t="s">
        <v>102</v>
      </c>
      <c r="E382" s="7" t="s">
        <v>28</v>
      </c>
      <c r="F382" s="7" t="s">
        <v>29</v>
      </c>
      <c r="G382" s="7">
        <v>1996</v>
      </c>
      <c r="H382" s="15">
        <v>30</v>
      </c>
      <c r="I382" s="11">
        <v>1893</v>
      </c>
      <c r="J382" s="12">
        <v>63.1</v>
      </c>
    </row>
    <row r="383" spans="4:10" x14ac:dyDescent="0.2">
      <c r="D383" s="45" t="s">
        <v>102</v>
      </c>
      <c r="E383" s="8" t="s">
        <v>28</v>
      </c>
      <c r="F383" s="8" t="s">
        <v>29</v>
      </c>
      <c r="G383" s="8">
        <v>1997</v>
      </c>
      <c r="H383" s="16">
        <v>30</v>
      </c>
      <c r="I383" s="13">
        <v>1898.1590000000001</v>
      </c>
      <c r="J383" s="12">
        <v>63.271966666666671</v>
      </c>
    </row>
    <row r="384" spans="4:10" x14ac:dyDescent="0.2">
      <c r="D384" s="45" t="s">
        <v>102</v>
      </c>
      <c r="E384" s="7" t="s">
        <v>28</v>
      </c>
      <c r="F384" s="7" t="s">
        <v>29</v>
      </c>
      <c r="G384" s="7">
        <v>1998</v>
      </c>
      <c r="H384" s="15">
        <v>30</v>
      </c>
      <c r="I384" s="11">
        <v>1890.402</v>
      </c>
      <c r="J384" s="12">
        <v>63.013400000000004</v>
      </c>
    </row>
    <row r="385" spans="4:10" x14ac:dyDescent="0.2">
      <c r="D385" s="45" t="s">
        <v>102</v>
      </c>
      <c r="E385" s="8" t="s">
        <v>28</v>
      </c>
      <c r="F385" s="8" t="s">
        <v>29</v>
      </c>
      <c r="G385" s="8">
        <v>1999</v>
      </c>
      <c r="H385" s="16">
        <v>29</v>
      </c>
      <c r="I385" s="13">
        <v>1927.1759999999999</v>
      </c>
      <c r="J385" s="12">
        <v>66.454344827586198</v>
      </c>
    </row>
    <row r="386" spans="4:10" x14ac:dyDescent="0.2">
      <c r="D386" s="45" t="s">
        <v>102</v>
      </c>
      <c r="E386" s="7" t="s">
        <v>28</v>
      </c>
      <c r="F386" s="7" t="s">
        <v>29</v>
      </c>
      <c r="G386" s="7">
        <v>2000</v>
      </c>
      <c r="H386" s="15">
        <v>29</v>
      </c>
      <c r="I386" s="11">
        <v>1891.8579999999999</v>
      </c>
      <c r="J386" s="12">
        <v>65.236482758620681</v>
      </c>
    </row>
    <row r="387" spans="4:10" x14ac:dyDescent="0.2">
      <c r="D387" s="45" t="s">
        <v>102</v>
      </c>
      <c r="E387" s="8" t="s">
        <v>28</v>
      </c>
      <c r="F387" s="8" t="s">
        <v>29</v>
      </c>
      <c r="G387" s="8">
        <v>2001</v>
      </c>
      <c r="H387" s="16">
        <v>28</v>
      </c>
      <c r="I387" s="13">
        <v>1883.501</v>
      </c>
      <c r="J387" s="12">
        <v>67.267892857142854</v>
      </c>
    </row>
    <row r="388" spans="4:10" x14ac:dyDescent="0.2">
      <c r="D388" s="45" t="s">
        <v>102</v>
      </c>
      <c r="E388" s="7" t="s">
        <v>28</v>
      </c>
      <c r="F388" s="7" t="s">
        <v>29</v>
      </c>
      <c r="G388" s="7">
        <v>2002</v>
      </c>
      <c r="H388" s="15">
        <v>28</v>
      </c>
      <c r="I388" s="11">
        <v>1987.4110000000001</v>
      </c>
      <c r="J388" s="12">
        <v>70.978964285714284</v>
      </c>
    </row>
    <row r="389" spans="4:10" x14ac:dyDescent="0.2">
      <c r="D389" s="45" t="s">
        <v>102</v>
      </c>
      <c r="E389" s="8" t="s">
        <v>28</v>
      </c>
      <c r="F389" s="8" t="s">
        <v>29</v>
      </c>
      <c r="G389" s="8">
        <v>2003</v>
      </c>
      <c r="H389" s="16">
        <v>28</v>
      </c>
      <c r="I389" s="13">
        <v>2072.3449999999998</v>
      </c>
      <c r="J389" s="12">
        <v>74.012321428571425</v>
      </c>
    </row>
    <row r="390" spans="4:10" x14ac:dyDescent="0.2">
      <c r="D390" s="45" t="s">
        <v>102</v>
      </c>
      <c r="E390" s="7" t="s">
        <v>28</v>
      </c>
      <c r="F390" s="7" t="s">
        <v>29</v>
      </c>
      <c r="G390" s="7">
        <v>2004</v>
      </c>
      <c r="H390" s="15">
        <v>26</v>
      </c>
      <c r="I390" s="11">
        <v>2034</v>
      </c>
      <c r="J390" s="12">
        <v>78.230769230769226</v>
      </c>
    </row>
    <row r="391" spans="4:10" x14ac:dyDescent="0.2">
      <c r="D391" s="45" t="s">
        <v>102</v>
      </c>
      <c r="E391" s="8" t="s">
        <v>28</v>
      </c>
      <c r="F391" s="8" t="s">
        <v>29</v>
      </c>
      <c r="G391" s="8">
        <v>2005</v>
      </c>
      <c r="H391" s="16">
        <v>27</v>
      </c>
      <c r="I391" s="13">
        <v>2081</v>
      </c>
      <c r="J391" s="12">
        <v>77.074074074074076</v>
      </c>
    </row>
    <row r="392" spans="4:10" x14ac:dyDescent="0.2">
      <c r="D392" s="45" t="s">
        <v>102</v>
      </c>
      <c r="E392" s="7" t="s">
        <v>28</v>
      </c>
      <c r="F392" s="7" t="s">
        <v>29</v>
      </c>
      <c r="G392" s="7">
        <v>2006</v>
      </c>
      <c r="H392" s="15">
        <v>24</v>
      </c>
      <c r="I392" s="11">
        <v>2089</v>
      </c>
      <c r="J392" s="12">
        <v>87.041666666666671</v>
      </c>
    </row>
    <row r="393" spans="4:10" x14ac:dyDescent="0.2">
      <c r="D393" s="45" t="s">
        <v>102</v>
      </c>
      <c r="E393" s="8" t="s">
        <v>28</v>
      </c>
      <c r="F393" s="8" t="s">
        <v>29</v>
      </c>
      <c r="G393" s="8">
        <v>2007</v>
      </c>
      <c r="H393" s="16">
        <v>21</v>
      </c>
      <c r="I393" s="13">
        <v>2159</v>
      </c>
      <c r="J393" s="12">
        <v>102.80952380952381</v>
      </c>
    </row>
    <row r="394" spans="4:10" x14ac:dyDescent="0.2">
      <c r="D394" s="45" t="s">
        <v>102</v>
      </c>
      <c r="E394" s="7" t="s">
        <v>28</v>
      </c>
      <c r="F394" s="7" t="s">
        <v>29</v>
      </c>
      <c r="G394" s="7">
        <v>2008</v>
      </c>
      <c r="H394" s="15">
        <v>21</v>
      </c>
      <c r="I394" s="11">
        <v>2153</v>
      </c>
      <c r="J394" s="12">
        <v>102.52380952380952</v>
      </c>
    </row>
    <row r="395" spans="4:10" x14ac:dyDescent="0.2">
      <c r="D395" s="45" t="s">
        <v>102</v>
      </c>
      <c r="E395" s="8" t="s">
        <v>28</v>
      </c>
      <c r="F395" s="8" t="s">
        <v>29</v>
      </c>
      <c r="G395" s="8">
        <v>2009</v>
      </c>
      <c r="H395" s="16">
        <v>18</v>
      </c>
      <c r="I395" s="13">
        <v>2054</v>
      </c>
      <c r="J395" s="12">
        <v>114.11111111111111</v>
      </c>
    </row>
    <row r="396" spans="4:10" x14ac:dyDescent="0.2">
      <c r="D396" s="45" t="s">
        <v>102</v>
      </c>
      <c r="E396" s="7" t="s">
        <v>28</v>
      </c>
      <c r="F396" s="7" t="s">
        <v>29</v>
      </c>
      <c r="G396" s="7">
        <v>2010</v>
      </c>
      <c r="H396" s="15">
        <v>18</v>
      </c>
      <c r="I396" s="11">
        <v>2057.6579999999999</v>
      </c>
      <c r="J396" s="12">
        <v>114.31433333333332</v>
      </c>
    </row>
    <row r="397" spans="4:10" x14ac:dyDescent="0.2">
      <c r="D397" s="45" t="s">
        <v>102</v>
      </c>
      <c r="E397" s="8" t="s">
        <v>28</v>
      </c>
      <c r="F397" s="8" t="s">
        <v>29</v>
      </c>
      <c r="G397" s="8">
        <v>2011</v>
      </c>
      <c r="H397" s="16">
        <v>19</v>
      </c>
      <c r="I397" s="13">
        <v>2041.3610000000001</v>
      </c>
      <c r="J397" s="12">
        <v>107.44005263157895</v>
      </c>
    </row>
    <row r="398" spans="4:10" x14ac:dyDescent="0.2">
      <c r="D398" s="45" t="s">
        <v>102</v>
      </c>
      <c r="E398" s="7" t="s">
        <v>28</v>
      </c>
      <c r="F398" s="7" t="s">
        <v>29</v>
      </c>
      <c r="G398" s="7">
        <v>2012</v>
      </c>
      <c r="H398" s="15">
        <v>17</v>
      </c>
      <c r="I398" s="11">
        <v>2155.0120000000002</v>
      </c>
      <c r="J398" s="12">
        <v>126.76541176470589</v>
      </c>
    </row>
    <row r="399" spans="4:10" x14ac:dyDescent="0.2">
      <c r="D399" s="45" t="s">
        <v>102</v>
      </c>
      <c r="E399" s="8" t="s">
        <v>28</v>
      </c>
      <c r="F399" s="8" t="s">
        <v>29</v>
      </c>
      <c r="G399" s="8">
        <v>2013</v>
      </c>
      <c r="H399" s="16">
        <v>16</v>
      </c>
      <c r="I399" s="13">
        <v>2164.1120000000001</v>
      </c>
      <c r="J399" s="12">
        <v>135.25700000000001</v>
      </c>
    </row>
    <row r="400" spans="4:10" x14ac:dyDescent="0.2">
      <c r="D400" s="45" t="s">
        <v>102</v>
      </c>
      <c r="E400" s="7" t="s">
        <v>28</v>
      </c>
      <c r="F400" s="7" t="s">
        <v>29</v>
      </c>
      <c r="G400" s="7">
        <v>2014</v>
      </c>
      <c r="H400" s="15">
        <v>15</v>
      </c>
      <c r="I400" s="11">
        <v>2062.7139999999999</v>
      </c>
      <c r="J400" s="12">
        <v>137.51426666666666</v>
      </c>
    </row>
    <row r="401" spans="4:10" x14ac:dyDescent="0.2">
      <c r="D401" s="45" t="s">
        <v>102</v>
      </c>
      <c r="E401" s="8" t="s">
        <v>28</v>
      </c>
      <c r="F401" s="8" t="s">
        <v>29</v>
      </c>
      <c r="G401" s="8">
        <v>2015</v>
      </c>
      <c r="H401" s="16">
        <v>15</v>
      </c>
      <c r="I401" s="13">
        <v>2150.951</v>
      </c>
      <c r="J401" s="12">
        <v>143.39673333333334</v>
      </c>
    </row>
    <row r="402" spans="4:10" x14ac:dyDescent="0.2">
      <c r="D402" s="45" t="s">
        <v>102</v>
      </c>
      <c r="E402" s="7" t="s">
        <v>28</v>
      </c>
      <c r="F402" s="7" t="s">
        <v>29</v>
      </c>
      <c r="G402" s="7">
        <v>2016</v>
      </c>
      <c r="H402" s="15">
        <v>15</v>
      </c>
      <c r="I402" s="11">
        <v>2225.5360000000001</v>
      </c>
      <c r="J402" s="12">
        <v>148.36906666666667</v>
      </c>
    </row>
    <row r="403" spans="4:10" x14ac:dyDescent="0.2">
      <c r="D403" s="45" t="s">
        <v>102</v>
      </c>
      <c r="E403" s="8" t="s">
        <v>28</v>
      </c>
      <c r="F403" s="8" t="s">
        <v>29</v>
      </c>
      <c r="G403" s="8">
        <v>2017</v>
      </c>
      <c r="H403" s="16">
        <v>15</v>
      </c>
      <c r="I403" s="13">
        <v>2304.58</v>
      </c>
      <c r="J403" s="12">
        <v>153.63866666666667</v>
      </c>
    </row>
    <row r="404" spans="4:10" x14ac:dyDescent="0.2">
      <c r="D404" s="45" t="s">
        <v>102</v>
      </c>
      <c r="E404" s="7" t="s">
        <v>28</v>
      </c>
      <c r="F404" s="7" t="s">
        <v>29</v>
      </c>
      <c r="G404" s="7">
        <v>2018</v>
      </c>
      <c r="H404" s="15">
        <v>14</v>
      </c>
      <c r="I404" s="11">
        <v>2209.7069999999999</v>
      </c>
      <c r="J404" s="12">
        <v>157.83621428571428</v>
      </c>
    </row>
    <row r="405" spans="4:10" x14ac:dyDescent="0.2">
      <c r="D405" s="45" t="s">
        <v>102</v>
      </c>
      <c r="E405" s="8" t="s">
        <v>28</v>
      </c>
      <c r="F405" s="8" t="s">
        <v>29</v>
      </c>
      <c r="G405" s="8">
        <v>2019</v>
      </c>
      <c r="H405" s="16">
        <v>13</v>
      </c>
      <c r="I405" s="13">
        <v>2488.7550000000001</v>
      </c>
      <c r="J405" s="12">
        <v>191.44269230769231</v>
      </c>
    </row>
    <row r="406" spans="4:10" x14ac:dyDescent="0.2">
      <c r="D406" s="45" t="s">
        <v>102</v>
      </c>
      <c r="E406" s="7" t="s">
        <v>28</v>
      </c>
      <c r="F406" s="7" t="s">
        <v>29</v>
      </c>
      <c r="G406" s="7">
        <v>2020</v>
      </c>
      <c r="H406" s="15">
        <v>13</v>
      </c>
      <c r="I406" s="11">
        <v>2667.5390000000002</v>
      </c>
      <c r="J406" s="12">
        <v>205.19530769230772</v>
      </c>
    </row>
    <row r="407" spans="4:10" x14ac:dyDescent="0.2">
      <c r="D407" s="45" t="s">
        <v>102</v>
      </c>
      <c r="E407" s="8" t="s">
        <v>28</v>
      </c>
      <c r="F407" s="8" t="s">
        <v>29</v>
      </c>
      <c r="G407" s="8">
        <v>2021</v>
      </c>
      <c r="H407" s="16">
        <v>12</v>
      </c>
      <c r="I407" s="13">
        <v>2829.527</v>
      </c>
      <c r="J407" s="12">
        <v>235.79391666666666</v>
      </c>
    </row>
    <row r="408" spans="4:10" x14ac:dyDescent="0.2">
      <c r="D408" s="45" t="s">
        <v>102</v>
      </c>
      <c r="E408" s="7" t="s">
        <v>32</v>
      </c>
      <c r="F408" s="7" t="s">
        <v>33</v>
      </c>
      <c r="G408" s="7">
        <v>1995</v>
      </c>
      <c r="H408" s="15">
        <v>20</v>
      </c>
      <c r="I408" s="11">
        <v>1234</v>
      </c>
      <c r="J408" s="12">
        <v>61.7</v>
      </c>
    </row>
    <row r="409" spans="4:10" x14ac:dyDescent="0.2">
      <c r="D409" s="45" t="s">
        <v>102</v>
      </c>
      <c r="E409" s="8" t="s">
        <v>32</v>
      </c>
      <c r="F409" s="8" t="s">
        <v>33</v>
      </c>
      <c r="G409" s="8">
        <v>1996</v>
      </c>
      <c r="H409" s="16">
        <v>21</v>
      </c>
      <c r="I409" s="13">
        <v>1249</v>
      </c>
      <c r="J409" s="12">
        <v>59.476190476190474</v>
      </c>
    </row>
    <row r="410" spans="4:10" x14ac:dyDescent="0.2">
      <c r="D410" s="45" t="s">
        <v>102</v>
      </c>
      <c r="E410" s="7" t="s">
        <v>32</v>
      </c>
      <c r="F410" s="7" t="s">
        <v>33</v>
      </c>
      <c r="G410" s="7">
        <v>1997</v>
      </c>
      <c r="H410" s="15">
        <v>21</v>
      </c>
      <c r="I410" s="11">
        <v>1277.374</v>
      </c>
      <c r="J410" s="12">
        <v>60.827333333333335</v>
      </c>
    </row>
    <row r="411" spans="4:10" x14ac:dyDescent="0.2">
      <c r="D411" s="45" t="s">
        <v>102</v>
      </c>
      <c r="E411" s="8" t="s">
        <v>32</v>
      </c>
      <c r="F411" s="8" t="s">
        <v>33</v>
      </c>
      <c r="G411" s="8">
        <v>1998</v>
      </c>
      <c r="H411" s="16">
        <v>20</v>
      </c>
      <c r="I411" s="13">
        <v>1297.203</v>
      </c>
      <c r="J411" s="12">
        <v>64.860150000000004</v>
      </c>
    </row>
    <row r="412" spans="4:10" x14ac:dyDescent="0.2">
      <c r="D412" s="45" t="s">
        <v>102</v>
      </c>
      <c r="E412" s="7" t="s">
        <v>32</v>
      </c>
      <c r="F412" s="7" t="s">
        <v>33</v>
      </c>
      <c r="G412" s="7">
        <v>1999</v>
      </c>
      <c r="H412" s="15">
        <v>20</v>
      </c>
      <c r="I412" s="11">
        <v>1199.2919999999999</v>
      </c>
      <c r="J412" s="12">
        <v>59.964599999999997</v>
      </c>
    </row>
    <row r="413" spans="4:10" x14ac:dyDescent="0.2">
      <c r="D413" s="45" t="s">
        <v>102</v>
      </c>
      <c r="E413" s="8" t="s">
        <v>32</v>
      </c>
      <c r="F413" s="8" t="s">
        <v>33</v>
      </c>
      <c r="G413" s="8">
        <v>2000</v>
      </c>
      <c r="H413" s="16">
        <v>19</v>
      </c>
      <c r="I413" s="13">
        <v>1092.134</v>
      </c>
      <c r="J413" s="12">
        <v>57.480736842105266</v>
      </c>
    </row>
    <row r="414" spans="4:10" x14ac:dyDescent="0.2">
      <c r="D414" s="45" t="s">
        <v>102</v>
      </c>
      <c r="E414" s="7" t="s">
        <v>32</v>
      </c>
      <c r="F414" s="7" t="s">
        <v>33</v>
      </c>
      <c r="G414" s="7">
        <v>2001</v>
      </c>
      <c r="H414" s="15">
        <v>15</v>
      </c>
      <c r="I414" s="11">
        <v>1081.627</v>
      </c>
      <c r="J414" s="12">
        <v>72.108466666666658</v>
      </c>
    </row>
    <row r="415" spans="4:10" x14ac:dyDescent="0.2">
      <c r="D415" s="45" t="s">
        <v>102</v>
      </c>
      <c r="E415" s="8" t="s">
        <v>32</v>
      </c>
      <c r="F415" s="8" t="s">
        <v>33</v>
      </c>
      <c r="G415" s="8">
        <v>2002</v>
      </c>
      <c r="H415" s="16">
        <v>15</v>
      </c>
      <c r="I415" s="13">
        <v>1101.076</v>
      </c>
      <c r="J415" s="12">
        <v>73.40506666666667</v>
      </c>
    </row>
    <row r="416" spans="4:10" x14ac:dyDescent="0.2">
      <c r="D416" s="45" t="s">
        <v>102</v>
      </c>
      <c r="E416" s="7" t="s">
        <v>32</v>
      </c>
      <c r="F416" s="7" t="s">
        <v>33</v>
      </c>
      <c r="G416" s="7">
        <v>2003</v>
      </c>
      <c r="H416" s="15">
        <v>15</v>
      </c>
      <c r="I416" s="11">
        <v>1098.8340000000001</v>
      </c>
      <c r="J416" s="12">
        <v>73.255600000000001</v>
      </c>
    </row>
    <row r="417" spans="4:10" x14ac:dyDescent="0.2">
      <c r="D417" s="45" t="s">
        <v>102</v>
      </c>
      <c r="E417" s="8" t="s">
        <v>32</v>
      </c>
      <c r="F417" s="8" t="s">
        <v>33</v>
      </c>
      <c r="G417" s="8">
        <v>2004</v>
      </c>
      <c r="H417" s="16">
        <v>14</v>
      </c>
      <c r="I417" s="13">
        <v>1108</v>
      </c>
      <c r="J417" s="12">
        <v>79.142857142857139</v>
      </c>
    </row>
    <row r="418" spans="4:10" x14ac:dyDescent="0.2">
      <c r="D418" s="45" t="s">
        <v>102</v>
      </c>
      <c r="E418" s="7" t="s">
        <v>32</v>
      </c>
      <c r="F418" s="7" t="s">
        <v>33</v>
      </c>
      <c r="G418" s="7">
        <v>2005</v>
      </c>
      <c r="H418" s="15">
        <v>15</v>
      </c>
      <c r="I418" s="11">
        <v>1070</v>
      </c>
      <c r="J418" s="12">
        <v>71.333333333333329</v>
      </c>
    </row>
    <row r="419" spans="4:10" x14ac:dyDescent="0.2">
      <c r="D419" s="45" t="s">
        <v>102</v>
      </c>
      <c r="E419" s="8" t="s">
        <v>32</v>
      </c>
      <c r="F419" s="8" t="s">
        <v>33</v>
      </c>
      <c r="G419" s="8">
        <v>2006</v>
      </c>
      <c r="H419" s="16">
        <v>10</v>
      </c>
      <c r="I419" s="13">
        <v>911</v>
      </c>
      <c r="J419" s="12">
        <v>91.1</v>
      </c>
    </row>
    <row r="420" spans="4:10" x14ac:dyDescent="0.2">
      <c r="D420" s="45" t="s">
        <v>102</v>
      </c>
      <c r="E420" s="7" t="s">
        <v>32</v>
      </c>
      <c r="F420" s="7" t="s">
        <v>33</v>
      </c>
      <c r="G420" s="7">
        <v>2007</v>
      </c>
      <c r="H420" s="15">
        <v>7</v>
      </c>
      <c r="I420" s="11">
        <v>895</v>
      </c>
      <c r="J420" s="12">
        <v>127.85714285714286</v>
      </c>
    </row>
    <row r="421" spans="4:10" x14ac:dyDescent="0.2">
      <c r="D421" s="45" t="s">
        <v>102</v>
      </c>
      <c r="E421" s="8" t="s">
        <v>32</v>
      </c>
      <c r="F421" s="8" t="s">
        <v>33</v>
      </c>
      <c r="G421" s="8">
        <v>2008</v>
      </c>
      <c r="H421" s="16">
        <v>5</v>
      </c>
      <c r="I421" s="13">
        <v>740</v>
      </c>
      <c r="J421" s="12">
        <v>148</v>
      </c>
    </row>
    <row r="422" spans="4:10" x14ac:dyDescent="0.2">
      <c r="D422" s="45" t="s">
        <v>102</v>
      </c>
      <c r="E422" s="7" t="s">
        <v>32</v>
      </c>
      <c r="F422" s="7" t="s">
        <v>33</v>
      </c>
      <c r="G422" s="7">
        <v>2009</v>
      </c>
      <c r="H422" s="15">
        <v>3</v>
      </c>
      <c r="I422" s="11">
        <v>673</v>
      </c>
      <c r="J422" s="12">
        <v>224.33333333333334</v>
      </c>
    </row>
    <row r="423" spans="4:10" x14ac:dyDescent="0.2">
      <c r="D423" s="45" t="s">
        <v>102</v>
      </c>
      <c r="E423" s="8" t="s">
        <v>32</v>
      </c>
      <c r="F423" s="8" t="s">
        <v>33</v>
      </c>
      <c r="G423" s="8">
        <v>2010</v>
      </c>
      <c r="H423" s="16">
        <v>3</v>
      </c>
      <c r="I423" s="13">
        <v>673.02499999999998</v>
      </c>
      <c r="J423" s="12">
        <v>224.34166666666667</v>
      </c>
    </row>
    <row r="424" spans="4:10" x14ac:dyDescent="0.2">
      <c r="D424" s="45" t="s">
        <v>102</v>
      </c>
      <c r="E424" s="7" t="s">
        <v>32</v>
      </c>
      <c r="F424" s="7" t="s">
        <v>33</v>
      </c>
      <c r="G424" s="7">
        <v>2011</v>
      </c>
      <c r="H424" s="15">
        <v>3</v>
      </c>
      <c r="I424" s="11">
        <v>620.78399999999999</v>
      </c>
      <c r="J424" s="12">
        <v>206.928</v>
      </c>
    </row>
    <row r="425" spans="4:10" x14ac:dyDescent="0.2">
      <c r="D425" s="45" t="s">
        <v>102</v>
      </c>
      <c r="E425" s="8" t="s">
        <v>32</v>
      </c>
      <c r="F425" s="8" t="s">
        <v>33</v>
      </c>
      <c r="G425" s="8">
        <v>2012</v>
      </c>
      <c r="H425" s="16">
        <v>3</v>
      </c>
      <c r="I425" s="13">
        <v>667.32399999999996</v>
      </c>
      <c r="J425" s="12">
        <v>222.44133333333332</v>
      </c>
    </row>
    <row r="426" spans="4:10" x14ac:dyDescent="0.2">
      <c r="D426" s="45" t="s">
        <v>102</v>
      </c>
      <c r="E426" s="7" t="s">
        <v>32</v>
      </c>
      <c r="F426" s="7" t="s">
        <v>33</v>
      </c>
      <c r="G426" s="7">
        <v>2013</v>
      </c>
      <c r="H426" s="15">
        <v>3</v>
      </c>
      <c r="I426" s="11">
        <v>623.11</v>
      </c>
      <c r="J426" s="12">
        <v>207.70333333333335</v>
      </c>
    </row>
    <row r="427" spans="4:10" x14ac:dyDescent="0.2">
      <c r="D427" s="45" t="s">
        <v>102</v>
      </c>
      <c r="E427" s="8" t="s">
        <v>32</v>
      </c>
      <c r="F427" s="8" t="s">
        <v>33</v>
      </c>
      <c r="G427" s="8">
        <v>2014</v>
      </c>
      <c r="H427" s="16">
        <v>3</v>
      </c>
      <c r="I427" s="13">
        <v>570.30799999999999</v>
      </c>
      <c r="J427" s="12">
        <v>190.10266666666666</v>
      </c>
    </row>
    <row r="428" spans="4:10" x14ac:dyDescent="0.2">
      <c r="D428" s="45" t="s">
        <v>102</v>
      </c>
      <c r="E428" s="7" t="s">
        <v>32</v>
      </c>
      <c r="F428" s="7" t="s">
        <v>33</v>
      </c>
      <c r="G428" s="7">
        <v>2015</v>
      </c>
      <c r="H428" s="15">
        <v>2</v>
      </c>
      <c r="I428" s="11">
        <v>619.10900000000004</v>
      </c>
      <c r="J428" s="12">
        <v>309.55450000000002</v>
      </c>
    </row>
    <row r="429" spans="4:10" x14ac:dyDescent="0.2">
      <c r="D429" s="45" t="s">
        <v>102</v>
      </c>
      <c r="E429" s="8" t="s">
        <v>32</v>
      </c>
      <c r="F429" s="8" t="s">
        <v>33</v>
      </c>
      <c r="G429" s="8">
        <v>2016</v>
      </c>
      <c r="H429" s="16">
        <v>2</v>
      </c>
      <c r="I429" s="13">
        <v>605.46199999999999</v>
      </c>
      <c r="J429" s="12">
        <v>302.73099999999999</v>
      </c>
    </row>
    <row r="430" spans="4:10" x14ac:dyDescent="0.2">
      <c r="D430" s="45" t="s">
        <v>102</v>
      </c>
      <c r="E430" s="7" t="s">
        <v>32</v>
      </c>
      <c r="F430" s="7" t="s">
        <v>33</v>
      </c>
      <c r="G430" s="7">
        <v>2017</v>
      </c>
      <c r="H430" s="15">
        <v>2</v>
      </c>
      <c r="I430" s="11">
        <v>653.923</v>
      </c>
      <c r="J430" s="12">
        <v>326.9615</v>
      </c>
    </row>
    <row r="431" spans="4:10" x14ac:dyDescent="0.2">
      <c r="D431" s="45" t="s">
        <v>102</v>
      </c>
      <c r="E431" s="8" t="s">
        <v>32</v>
      </c>
      <c r="F431" s="8" t="s">
        <v>33</v>
      </c>
      <c r="G431" s="8">
        <v>2018</v>
      </c>
      <c r="H431" s="16">
        <v>2</v>
      </c>
      <c r="I431" s="13">
        <v>656.49300000000005</v>
      </c>
      <c r="J431" s="12">
        <v>328.24650000000003</v>
      </c>
    </row>
    <row r="432" spans="4:10" x14ac:dyDescent="0.2">
      <c r="D432" s="45" t="s">
        <v>102</v>
      </c>
      <c r="E432" s="7" t="s">
        <v>32</v>
      </c>
      <c r="F432" s="7" t="s">
        <v>33</v>
      </c>
      <c r="G432" s="7">
        <v>2019</v>
      </c>
      <c r="H432" s="15">
        <v>2</v>
      </c>
      <c r="I432" s="11">
        <v>588.73599999999999</v>
      </c>
      <c r="J432" s="12">
        <v>294.36799999999999</v>
      </c>
    </row>
    <row r="433" spans="4:10" x14ac:dyDescent="0.2">
      <c r="D433" s="45" t="s">
        <v>102</v>
      </c>
      <c r="E433" s="8" t="s">
        <v>32</v>
      </c>
      <c r="F433" s="8" t="s">
        <v>33</v>
      </c>
      <c r="G433" s="8">
        <v>2020</v>
      </c>
      <c r="H433" s="16">
        <v>2</v>
      </c>
      <c r="I433" s="13">
        <v>530.19500000000005</v>
      </c>
      <c r="J433" s="12">
        <v>265.09750000000003</v>
      </c>
    </row>
    <row r="434" spans="4:10" x14ac:dyDescent="0.2">
      <c r="D434" s="45" t="s">
        <v>102</v>
      </c>
      <c r="E434" s="7" t="s">
        <v>32</v>
      </c>
      <c r="F434" s="7" t="s">
        <v>33</v>
      </c>
      <c r="G434" s="7">
        <v>2021</v>
      </c>
      <c r="H434" s="15">
        <v>1</v>
      </c>
      <c r="I434" s="11">
        <v>281.24299999999999</v>
      </c>
      <c r="J434" s="12">
        <v>281.24299999999999</v>
      </c>
    </row>
    <row r="435" spans="4:10" x14ac:dyDescent="0.2">
      <c r="D435" s="45" t="s">
        <v>102</v>
      </c>
      <c r="E435" s="8" t="s">
        <v>34</v>
      </c>
      <c r="F435" s="8" t="s">
        <v>35</v>
      </c>
      <c r="G435" s="8">
        <v>1995</v>
      </c>
      <c r="H435" s="16">
        <v>196</v>
      </c>
      <c r="I435" s="13">
        <v>12339</v>
      </c>
      <c r="J435" s="12">
        <v>62.954081632653065</v>
      </c>
    </row>
    <row r="436" spans="4:10" x14ac:dyDescent="0.2">
      <c r="D436" s="45" t="s">
        <v>102</v>
      </c>
      <c r="E436" s="7" t="s">
        <v>34</v>
      </c>
      <c r="F436" s="7" t="s">
        <v>35</v>
      </c>
      <c r="G436" s="7">
        <v>1996</v>
      </c>
      <c r="H436" s="15">
        <v>195</v>
      </c>
      <c r="I436" s="11">
        <v>12046</v>
      </c>
      <c r="J436" s="12">
        <v>61.774358974358975</v>
      </c>
    </row>
    <row r="437" spans="4:10" x14ac:dyDescent="0.2">
      <c r="D437" s="45" t="s">
        <v>102</v>
      </c>
      <c r="E437" s="8" t="s">
        <v>34</v>
      </c>
      <c r="F437" s="8" t="s">
        <v>35</v>
      </c>
      <c r="G437" s="8">
        <v>1997</v>
      </c>
      <c r="H437" s="16">
        <v>193</v>
      </c>
      <c r="I437" s="13">
        <v>12307.119000000001</v>
      </c>
      <c r="J437" s="12">
        <v>63.767455958549228</v>
      </c>
    </row>
    <row r="438" spans="4:10" x14ac:dyDescent="0.2">
      <c r="D438" s="45" t="s">
        <v>102</v>
      </c>
      <c r="E438" s="7" t="s">
        <v>34</v>
      </c>
      <c r="F438" s="7" t="s">
        <v>35</v>
      </c>
      <c r="G438" s="7">
        <v>1998</v>
      </c>
      <c r="H438" s="15">
        <v>190</v>
      </c>
      <c r="I438" s="11">
        <v>12070.352000000001</v>
      </c>
      <c r="J438" s="12">
        <v>63.528168421052634</v>
      </c>
    </row>
    <row r="439" spans="4:10" x14ac:dyDescent="0.2">
      <c r="D439" s="45" t="s">
        <v>102</v>
      </c>
      <c r="E439" s="8" t="s">
        <v>34</v>
      </c>
      <c r="F439" s="8" t="s">
        <v>35</v>
      </c>
      <c r="G439" s="8">
        <v>1999</v>
      </c>
      <c r="H439" s="16">
        <v>183</v>
      </c>
      <c r="I439" s="13">
        <v>11892.413</v>
      </c>
      <c r="J439" s="12">
        <v>64.985863387978142</v>
      </c>
    </row>
    <row r="440" spans="4:10" x14ac:dyDescent="0.2">
      <c r="D440" s="45" t="s">
        <v>102</v>
      </c>
      <c r="E440" s="7" t="s">
        <v>34</v>
      </c>
      <c r="F440" s="7" t="s">
        <v>35</v>
      </c>
      <c r="G440" s="7">
        <v>2000</v>
      </c>
      <c r="H440" s="15">
        <v>176</v>
      </c>
      <c r="I440" s="11">
        <v>10882.733</v>
      </c>
      <c r="J440" s="12">
        <v>61.833710227272725</v>
      </c>
    </row>
    <row r="441" spans="4:10" x14ac:dyDescent="0.2">
      <c r="D441" s="45" t="s">
        <v>102</v>
      </c>
      <c r="E441" s="8" t="s">
        <v>34</v>
      </c>
      <c r="F441" s="8" t="s">
        <v>35</v>
      </c>
      <c r="G441" s="8">
        <v>2001</v>
      </c>
      <c r="H441" s="16">
        <v>153</v>
      </c>
      <c r="I441" s="13">
        <v>10158.653</v>
      </c>
      <c r="J441" s="12">
        <v>66.396424836601312</v>
      </c>
    </row>
    <row r="442" spans="4:10" x14ac:dyDescent="0.2">
      <c r="D442" s="45" t="s">
        <v>102</v>
      </c>
      <c r="E442" s="7" t="s">
        <v>34</v>
      </c>
      <c r="F442" s="7" t="s">
        <v>35</v>
      </c>
      <c r="G442" s="7">
        <v>2002</v>
      </c>
      <c r="H442" s="15">
        <v>139</v>
      </c>
      <c r="I442" s="11">
        <v>9805.7489999999998</v>
      </c>
      <c r="J442" s="12">
        <v>70.544956834532371</v>
      </c>
    </row>
    <row r="443" spans="4:10" x14ac:dyDescent="0.2">
      <c r="D443" s="45" t="s">
        <v>102</v>
      </c>
      <c r="E443" s="8" t="s">
        <v>34</v>
      </c>
      <c r="F443" s="8" t="s">
        <v>35</v>
      </c>
      <c r="G443" s="8">
        <v>2003</v>
      </c>
      <c r="H443" s="16">
        <v>126</v>
      </c>
      <c r="I443" s="13">
        <v>9322.3919999999998</v>
      </c>
      <c r="J443" s="12">
        <v>73.987238095238098</v>
      </c>
    </row>
    <row r="444" spans="4:10" x14ac:dyDescent="0.2">
      <c r="D444" s="45" t="s">
        <v>102</v>
      </c>
      <c r="E444" s="7" t="s">
        <v>34</v>
      </c>
      <c r="F444" s="7" t="s">
        <v>35</v>
      </c>
      <c r="G444" s="7">
        <v>2004</v>
      </c>
      <c r="H444" s="15">
        <v>120</v>
      </c>
      <c r="I444" s="11">
        <v>9388</v>
      </c>
      <c r="J444" s="12">
        <v>78.233333333333334</v>
      </c>
    </row>
    <row r="445" spans="4:10" x14ac:dyDescent="0.2">
      <c r="D445" s="45" t="s">
        <v>102</v>
      </c>
      <c r="E445" s="8" t="s">
        <v>34</v>
      </c>
      <c r="F445" s="8" t="s">
        <v>35</v>
      </c>
      <c r="G445" s="8">
        <v>2005</v>
      </c>
      <c r="H445" s="16">
        <v>112</v>
      </c>
      <c r="I445" s="13">
        <v>8877</v>
      </c>
      <c r="J445" s="12">
        <v>79.258928571428569</v>
      </c>
    </row>
    <row r="446" spans="4:10" x14ac:dyDescent="0.2">
      <c r="D446" s="45" t="s">
        <v>102</v>
      </c>
      <c r="E446" s="7" t="s">
        <v>34</v>
      </c>
      <c r="F446" s="7" t="s">
        <v>35</v>
      </c>
      <c r="G446" s="7">
        <v>2006</v>
      </c>
      <c r="H446" s="15">
        <v>101</v>
      </c>
      <c r="I446" s="11">
        <v>8154</v>
      </c>
      <c r="J446" s="12">
        <v>80.732673267326732</v>
      </c>
    </row>
    <row r="447" spans="4:10" x14ac:dyDescent="0.2">
      <c r="D447" s="45" t="s">
        <v>102</v>
      </c>
      <c r="E447" s="8" t="s">
        <v>34</v>
      </c>
      <c r="F447" s="8" t="s">
        <v>35</v>
      </c>
      <c r="G447" s="8">
        <v>2007</v>
      </c>
      <c r="H447" s="16">
        <v>83</v>
      </c>
      <c r="I447" s="13">
        <v>8325</v>
      </c>
      <c r="J447" s="12">
        <v>100.3012048192771</v>
      </c>
    </row>
    <row r="448" spans="4:10" x14ac:dyDescent="0.2">
      <c r="D448" s="45" t="s">
        <v>102</v>
      </c>
      <c r="E448" s="7" t="s">
        <v>34</v>
      </c>
      <c r="F448" s="7" t="s">
        <v>35</v>
      </c>
      <c r="G448" s="7">
        <v>2008</v>
      </c>
      <c r="H448" s="15">
        <v>76</v>
      </c>
      <c r="I448" s="11">
        <v>8177</v>
      </c>
      <c r="J448" s="12">
        <v>107.59210526315789</v>
      </c>
    </row>
    <row r="449" spans="4:10" x14ac:dyDescent="0.2">
      <c r="D449" s="45" t="s">
        <v>102</v>
      </c>
      <c r="E449" s="8" t="s">
        <v>34</v>
      </c>
      <c r="F449" s="8" t="s">
        <v>35</v>
      </c>
      <c r="G449" s="8">
        <v>2009</v>
      </c>
      <c r="H449" s="16">
        <v>74</v>
      </c>
      <c r="I449" s="13">
        <v>8108</v>
      </c>
      <c r="J449" s="12">
        <v>109.56756756756756</v>
      </c>
    </row>
    <row r="450" spans="4:10" x14ac:dyDescent="0.2">
      <c r="D450" s="45" t="s">
        <v>102</v>
      </c>
      <c r="E450" s="7" t="s">
        <v>34</v>
      </c>
      <c r="F450" s="7" t="s">
        <v>35</v>
      </c>
      <c r="G450" s="7">
        <v>2010</v>
      </c>
      <c r="H450" s="15">
        <v>72</v>
      </c>
      <c r="I450" s="11">
        <v>8231.1360000000004</v>
      </c>
      <c r="J450" s="12">
        <v>114.32133333333334</v>
      </c>
    </row>
    <row r="451" spans="4:10" x14ac:dyDescent="0.2">
      <c r="D451" s="45" t="s">
        <v>102</v>
      </c>
      <c r="E451" s="8" t="s">
        <v>34</v>
      </c>
      <c r="F451" s="8" t="s">
        <v>35</v>
      </c>
      <c r="G451" s="8">
        <v>2011</v>
      </c>
      <c r="H451" s="16">
        <v>72</v>
      </c>
      <c r="I451" s="13">
        <v>8063.1909999999998</v>
      </c>
      <c r="J451" s="12">
        <v>111.98876388888888</v>
      </c>
    </row>
    <row r="452" spans="4:10" x14ac:dyDescent="0.2">
      <c r="D452" s="45" t="s">
        <v>102</v>
      </c>
      <c r="E452" s="7" t="s">
        <v>34</v>
      </c>
      <c r="F452" s="7" t="s">
        <v>35</v>
      </c>
      <c r="G452" s="7">
        <v>2012</v>
      </c>
      <c r="H452" s="15">
        <v>72</v>
      </c>
      <c r="I452" s="11">
        <v>8337.51</v>
      </c>
      <c r="J452" s="12">
        <v>115.79875</v>
      </c>
    </row>
    <row r="453" spans="4:10" x14ac:dyDescent="0.2">
      <c r="D453" s="45" t="s">
        <v>102</v>
      </c>
      <c r="E453" s="8" t="s">
        <v>34</v>
      </c>
      <c r="F453" s="8" t="s">
        <v>35</v>
      </c>
      <c r="G453" s="8">
        <v>2013</v>
      </c>
      <c r="H453" s="16">
        <v>69</v>
      </c>
      <c r="I453" s="13">
        <v>7403.5010000000002</v>
      </c>
      <c r="J453" s="12">
        <v>107.297115942029</v>
      </c>
    </row>
    <row r="454" spans="4:10" x14ac:dyDescent="0.2">
      <c r="D454" s="45" t="s">
        <v>102</v>
      </c>
      <c r="E454" s="7" t="s">
        <v>34</v>
      </c>
      <c r="F454" s="7" t="s">
        <v>35</v>
      </c>
      <c r="G454" s="7">
        <v>2014</v>
      </c>
      <c r="H454" s="15">
        <v>58</v>
      </c>
      <c r="I454" s="11">
        <v>7062.4279999999999</v>
      </c>
      <c r="J454" s="12">
        <v>121.76599999999999</v>
      </c>
    </row>
    <row r="455" spans="4:10" x14ac:dyDescent="0.2">
      <c r="D455" s="45" t="s">
        <v>102</v>
      </c>
      <c r="E455" s="8" t="s">
        <v>34</v>
      </c>
      <c r="F455" s="8" t="s">
        <v>35</v>
      </c>
      <c r="G455" s="8">
        <v>2015</v>
      </c>
      <c r="H455" s="16">
        <v>51</v>
      </c>
      <c r="I455" s="13">
        <v>6862.9059999999999</v>
      </c>
      <c r="J455" s="12">
        <v>134.56678431372549</v>
      </c>
    </row>
    <row r="456" spans="4:10" x14ac:dyDescent="0.2">
      <c r="D456" s="45" t="s">
        <v>102</v>
      </c>
      <c r="E456" s="7" t="s">
        <v>34</v>
      </c>
      <c r="F456" s="7" t="s">
        <v>35</v>
      </c>
      <c r="G456" s="7">
        <v>2016</v>
      </c>
      <c r="H456" s="15">
        <v>48</v>
      </c>
      <c r="I456" s="11">
        <v>6699.8270000000002</v>
      </c>
      <c r="J456" s="12">
        <v>139.57972916666668</v>
      </c>
    </row>
    <row r="457" spans="4:10" x14ac:dyDescent="0.2">
      <c r="D457" s="45" t="s">
        <v>102</v>
      </c>
      <c r="E457" s="8" t="s">
        <v>34</v>
      </c>
      <c r="F457" s="8" t="s">
        <v>35</v>
      </c>
      <c r="G457" s="8">
        <v>2017</v>
      </c>
      <c r="H457" s="16">
        <v>46</v>
      </c>
      <c r="I457" s="13">
        <v>6186.1040000000003</v>
      </c>
      <c r="J457" s="12">
        <v>134.48052173913044</v>
      </c>
    </row>
    <row r="458" spans="4:10" x14ac:dyDescent="0.2">
      <c r="D458" s="45" t="s">
        <v>102</v>
      </c>
      <c r="E458" s="7" t="s">
        <v>34</v>
      </c>
      <c r="F458" s="7" t="s">
        <v>35</v>
      </c>
      <c r="G458" s="7">
        <v>2018</v>
      </c>
      <c r="H458" s="15">
        <v>43</v>
      </c>
      <c r="I458" s="11">
        <v>6074.3729999999996</v>
      </c>
      <c r="J458" s="12">
        <v>141.26448837209301</v>
      </c>
    </row>
    <row r="459" spans="4:10" x14ac:dyDescent="0.2">
      <c r="D459" s="45" t="s">
        <v>102</v>
      </c>
      <c r="E459" s="8" t="s">
        <v>34</v>
      </c>
      <c r="F459" s="8" t="s">
        <v>35</v>
      </c>
      <c r="G459" s="8">
        <v>2019</v>
      </c>
      <c r="H459" s="16">
        <v>39</v>
      </c>
      <c r="I459" s="13">
        <v>5942.75</v>
      </c>
      <c r="J459" s="12">
        <v>152.37820512820514</v>
      </c>
    </row>
    <row r="460" spans="4:10" x14ac:dyDescent="0.2">
      <c r="D460" s="45" t="s">
        <v>102</v>
      </c>
      <c r="E460" s="7" t="s">
        <v>34</v>
      </c>
      <c r="F460" s="7" t="s">
        <v>35</v>
      </c>
      <c r="G460" s="7">
        <v>2020</v>
      </c>
      <c r="H460" s="15">
        <v>36</v>
      </c>
      <c r="I460" s="11">
        <v>5916.7460000000001</v>
      </c>
      <c r="J460" s="12">
        <v>164.35405555555556</v>
      </c>
    </row>
    <row r="461" spans="4:10" x14ac:dyDescent="0.2">
      <c r="D461" s="45" t="s">
        <v>102</v>
      </c>
      <c r="E461" s="8" t="s">
        <v>34</v>
      </c>
      <c r="F461" s="8" t="s">
        <v>35</v>
      </c>
      <c r="G461" s="8">
        <v>2021</v>
      </c>
      <c r="H461" s="16">
        <v>35</v>
      </c>
      <c r="I461" s="13">
        <v>6032.4989999999998</v>
      </c>
      <c r="J461" s="12">
        <v>172.35711428571429</v>
      </c>
    </row>
    <row r="462" spans="4:10" x14ac:dyDescent="0.2">
      <c r="D462" s="45" t="s">
        <v>102</v>
      </c>
      <c r="E462" s="7" t="s">
        <v>36</v>
      </c>
      <c r="F462" s="7" t="s">
        <v>37</v>
      </c>
      <c r="G462" s="7">
        <v>1995</v>
      </c>
      <c r="H462" s="15">
        <v>33</v>
      </c>
      <c r="I462" s="11">
        <v>1937</v>
      </c>
      <c r="J462" s="12">
        <v>58.696969696969695</v>
      </c>
    </row>
    <row r="463" spans="4:10" x14ac:dyDescent="0.2">
      <c r="D463" s="45" t="s">
        <v>102</v>
      </c>
      <c r="E463" s="8" t="s">
        <v>36</v>
      </c>
      <c r="F463" s="8" t="s">
        <v>37</v>
      </c>
      <c r="G463" s="8">
        <v>1996</v>
      </c>
      <c r="H463" s="16">
        <v>32</v>
      </c>
      <c r="I463" s="13">
        <v>1937</v>
      </c>
      <c r="J463" s="12">
        <v>60.53125</v>
      </c>
    </row>
    <row r="464" spans="4:10" x14ac:dyDescent="0.2">
      <c r="D464" s="45" t="s">
        <v>102</v>
      </c>
      <c r="E464" s="7" t="s">
        <v>36</v>
      </c>
      <c r="F464" s="7" t="s">
        <v>37</v>
      </c>
      <c r="G464" s="7">
        <v>1997</v>
      </c>
      <c r="H464" s="15">
        <v>32</v>
      </c>
      <c r="I464" s="11">
        <v>1932.2719999999999</v>
      </c>
      <c r="J464" s="12">
        <v>60.383499999999998</v>
      </c>
    </row>
    <row r="465" spans="4:10" x14ac:dyDescent="0.2">
      <c r="D465" s="45" t="s">
        <v>102</v>
      </c>
      <c r="E465" s="8" t="s">
        <v>36</v>
      </c>
      <c r="F465" s="8" t="s">
        <v>37</v>
      </c>
      <c r="G465" s="8">
        <v>1998</v>
      </c>
      <c r="H465" s="16">
        <v>32</v>
      </c>
      <c r="I465" s="13">
        <v>1936.5319999999999</v>
      </c>
      <c r="J465" s="12">
        <v>60.516624999999998</v>
      </c>
    </row>
    <row r="466" spans="4:10" x14ac:dyDescent="0.2">
      <c r="D466" s="45" t="s">
        <v>102</v>
      </c>
      <c r="E466" s="7" t="s">
        <v>36</v>
      </c>
      <c r="F466" s="7" t="s">
        <v>37</v>
      </c>
      <c r="G466" s="7">
        <v>1999</v>
      </c>
      <c r="H466" s="15">
        <v>29</v>
      </c>
      <c r="I466" s="11">
        <v>1798.8720000000001</v>
      </c>
      <c r="J466" s="12">
        <v>62.030068965517245</v>
      </c>
    </row>
    <row r="467" spans="4:10" x14ac:dyDescent="0.2">
      <c r="D467" s="45" t="s">
        <v>102</v>
      </c>
      <c r="E467" s="8" t="s">
        <v>36</v>
      </c>
      <c r="F467" s="8" t="s">
        <v>37</v>
      </c>
      <c r="G467" s="8">
        <v>2000</v>
      </c>
      <c r="H467" s="16">
        <v>28</v>
      </c>
      <c r="I467" s="13">
        <v>1669.0920000000001</v>
      </c>
      <c r="J467" s="12">
        <v>59.610428571428578</v>
      </c>
    </row>
    <row r="468" spans="4:10" x14ac:dyDescent="0.2">
      <c r="D468" s="45" t="s">
        <v>102</v>
      </c>
      <c r="E468" s="7" t="s">
        <v>36</v>
      </c>
      <c r="F468" s="7" t="s">
        <v>37</v>
      </c>
      <c r="G468" s="7">
        <v>2001</v>
      </c>
      <c r="H468" s="15">
        <v>25</v>
      </c>
      <c r="I468" s="11">
        <v>1624.8230000000001</v>
      </c>
      <c r="J468" s="12">
        <v>64.992919999999998</v>
      </c>
    </row>
    <row r="469" spans="4:10" x14ac:dyDescent="0.2">
      <c r="D469" s="45" t="s">
        <v>102</v>
      </c>
      <c r="E469" s="8" t="s">
        <v>36</v>
      </c>
      <c r="F469" s="8" t="s">
        <v>37</v>
      </c>
      <c r="G469" s="8">
        <v>2002</v>
      </c>
      <c r="H469" s="16">
        <v>23</v>
      </c>
      <c r="I469" s="13">
        <v>1587.63</v>
      </c>
      <c r="J469" s="12">
        <v>69.02739130434783</v>
      </c>
    </row>
    <row r="470" spans="4:10" x14ac:dyDescent="0.2">
      <c r="D470" s="45" t="s">
        <v>102</v>
      </c>
      <c r="E470" s="7" t="s">
        <v>36</v>
      </c>
      <c r="F470" s="7" t="s">
        <v>37</v>
      </c>
      <c r="G470" s="7">
        <v>2003</v>
      </c>
      <c r="H470" s="15">
        <v>19</v>
      </c>
      <c r="I470" s="11">
        <v>1564.3309999999999</v>
      </c>
      <c r="J470" s="12">
        <v>82.333210526315781</v>
      </c>
    </row>
    <row r="471" spans="4:10" x14ac:dyDescent="0.2">
      <c r="D471" s="45" t="s">
        <v>102</v>
      </c>
      <c r="E471" s="8" t="s">
        <v>36</v>
      </c>
      <c r="F471" s="8" t="s">
        <v>37</v>
      </c>
      <c r="G471" s="8">
        <v>2004</v>
      </c>
      <c r="H471" s="16">
        <v>18</v>
      </c>
      <c r="I471" s="13">
        <v>1596</v>
      </c>
      <c r="J471" s="12">
        <v>88.666666666666671</v>
      </c>
    </row>
    <row r="472" spans="4:10" x14ac:dyDescent="0.2">
      <c r="D472" s="45" t="s">
        <v>102</v>
      </c>
      <c r="E472" s="7" t="s">
        <v>36</v>
      </c>
      <c r="F472" s="7" t="s">
        <v>37</v>
      </c>
      <c r="G472" s="7">
        <v>2005</v>
      </c>
      <c r="H472" s="15">
        <v>17</v>
      </c>
      <c r="I472" s="11">
        <v>1546</v>
      </c>
      <c r="J472" s="12">
        <v>90.941176470588232</v>
      </c>
    </row>
    <row r="473" spans="4:10" x14ac:dyDescent="0.2">
      <c r="D473" s="45" t="s">
        <v>102</v>
      </c>
      <c r="E473" s="8" t="s">
        <v>36</v>
      </c>
      <c r="F473" s="8" t="s">
        <v>37</v>
      </c>
      <c r="G473" s="8">
        <v>2006</v>
      </c>
      <c r="H473" s="16">
        <v>17</v>
      </c>
      <c r="I473" s="13">
        <v>1625</v>
      </c>
      <c r="J473" s="12">
        <v>95.588235294117652</v>
      </c>
    </row>
    <row r="474" spans="4:10" x14ac:dyDescent="0.2">
      <c r="D474" s="45" t="s">
        <v>102</v>
      </c>
      <c r="E474" s="7" t="s">
        <v>36</v>
      </c>
      <c r="F474" s="7" t="s">
        <v>37</v>
      </c>
      <c r="G474" s="7">
        <v>2007</v>
      </c>
      <c r="H474" s="15">
        <v>15</v>
      </c>
      <c r="I474" s="11">
        <v>1583</v>
      </c>
      <c r="J474" s="12">
        <v>105.53333333333333</v>
      </c>
    </row>
    <row r="475" spans="4:10" x14ac:dyDescent="0.2">
      <c r="D475" s="45" t="s">
        <v>102</v>
      </c>
      <c r="E475" s="8" t="s">
        <v>36</v>
      </c>
      <c r="F475" s="8" t="s">
        <v>37</v>
      </c>
      <c r="G475" s="8">
        <v>2008</v>
      </c>
      <c r="H475" s="16">
        <v>11</v>
      </c>
      <c r="I475" s="13">
        <v>1584</v>
      </c>
      <c r="J475" s="12">
        <v>144</v>
      </c>
    </row>
    <row r="476" spans="4:10" x14ac:dyDescent="0.2">
      <c r="D476" s="45" t="s">
        <v>102</v>
      </c>
      <c r="E476" s="7" t="s">
        <v>36</v>
      </c>
      <c r="F476" s="7" t="s">
        <v>37</v>
      </c>
      <c r="G476" s="7">
        <v>2009</v>
      </c>
      <c r="H476" s="15">
        <v>10</v>
      </c>
      <c r="I476" s="11">
        <v>1458</v>
      </c>
      <c r="J476" s="12">
        <v>145.80000000000001</v>
      </c>
    </row>
    <row r="477" spans="4:10" x14ac:dyDescent="0.2">
      <c r="D477" s="45" t="s">
        <v>102</v>
      </c>
      <c r="E477" s="8" t="s">
        <v>36</v>
      </c>
      <c r="F477" s="8" t="s">
        <v>37</v>
      </c>
      <c r="G477" s="8">
        <v>2010</v>
      </c>
      <c r="H477" s="16">
        <v>9</v>
      </c>
      <c r="I477" s="13">
        <v>1420.701</v>
      </c>
      <c r="J477" s="12">
        <v>157.85566666666668</v>
      </c>
    </row>
    <row r="478" spans="4:10" x14ac:dyDescent="0.2">
      <c r="D478" s="45" t="s">
        <v>102</v>
      </c>
      <c r="E478" s="7" t="s">
        <v>36</v>
      </c>
      <c r="F478" s="7" t="s">
        <v>37</v>
      </c>
      <c r="G478" s="7">
        <v>2011</v>
      </c>
      <c r="H478" s="15">
        <v>9</v>
      </c>
      <c r="I478" s="11">
        <v>1458.674</v>
      </c>
      <c r="J478" s="12">
        <v>162.07488888888889</v>
      </c>
    </row>
    <row r="479" spans="4:10" x14ac:dyDescent="0.2">
      <c r="D479" s="45" t="s">
        <v>102</v>
      </c>
      <c r="E479" s="8" t="s">
        <v>36</v>
      </c>
      <c r="F479" s="8" t="s">
        <v>37</v>
      </c>
      <c r="G479" s="8">
        <v>2012</v>
      </c>
      <c r="H479" s="16">
        <v>9</v>
      </c>
      <c r="I479" s="13">
        <v>1473.1679999999999</v>
      </c>
      <c r="J479" s="12">
        <v>163.68533333333332</v>
      </c>
    </row>
    <row r="480" spans="4:10" x14ac:dyDescent="0.2">
      <c r="D480" s="45" t="s">
        <v>102</v>
      </c>
      <c r="E480" s="7" t="s">
        <v>36</v>
      </c>
      <c r="F480" s="7" t="s">
        <v>37</v>
      </c>
      <c r="G480" s="7">
        <v>2013</v>
      </c>
      <c r="H480" s="15">
        <v>9</v>
      </c>
      <c r="I480" s="11">
        <v>1366.932</v>
      </c>
      <c r="J480" s="12">
        <v>151.88133333333334</v>
      </c>
    </row>
    <row r="481" spans="4:10" x14ac:dyDescent="0.2">
      <c r="D481" s="45" t="s">
        <v>102</v>
      </c>
      <c r="E481" s="8" t="s">
        <v>36</v>
      </c>
      <c r="F481" s="8" t="s">
        <v>37</v>
      </c>
      <c r="G481" s="8">
        <v>2014</v>
      </c>
      <c r="H481" s="16">
        <v>9</v>
      </c>
      <c r="I481" s="13">
        <v>1385.9739999999999</v>
      </c>
      <c r="J481" s="12">
        <v>153.99711111111111</v>
      </c>
    </row>
    <row r="482" spans="4:10" x14ac:dyDescent="0.2">
      <c r="D482" s="45" t="s">
        <v>102</v>
      </c>
      <c r="E482" s="7" t="s">
        <v>36</v>
      </c>
      <c r="F482" s="7" t="s">
        <v>37</v>
      </c>
      <c r="G482" s="7">
        <v>2015</v>
      </c>
      <c r="H482" s="15">
        <v>10</v>
      </c>
      <c r="I482" s="11">
        <v>1517.056</v>
      </c>
      <c r="J482" s="12">
        <v>151.7056</v>
      </c>
    </row>
    <row r="483" spans="4:10" x14ac:dyDescent="0.2">
      <c r="D483" s="45" t="s">
        <v>102</v>
      </c>
      <c r="E483" s="8" t="s">
        <v>36</v>
      </c>
      <c r="F483" s="8" t="s">
        <v>37</v>
      </c>
      <c r="G483" s="8">
        <v>2016</v>
      </c>
      <c r="H483" s="16">
        <v>10</v>
      </c>
      <c r="I483" s="13">
        <v>1595.4359999999999</v>
      </c>
      <c r="J483" s="12">
        <v>159.5436</v>
      </c>
    </row>
    <row r="484" spans="4:10" x14ac:dyDescent="0.2">
      <c r="D484" s="45" t="s">
        <v>102</v>
      </c>
      <c r="E484" s="7" t="s">
        <v>36</v>
      </c>
      <c r="F484" s="7" t="s">
        <v>37</v>
      </c>
      <c r="G484" s="7">
        <v>2017</v>
      </c>
      <c r="H484" s="15">
        <v>10</v>
      </c>
      <c r="I484" s="11">
        <v>1638.7829999999999</v>
      </c>
      <c r="J484" s="12">
        <v>163.8783</v>
      </c>
    </row>
    <row r="485" spans="4:10" x14ac:dyDescent="0.2">
      <c r="D485" s="45" t="s">
        <v>102</v>
      </c>
      <c r="E485" s="8" t="s">
        <v>36</v>
      </c>
      <c r="F485" s="8" t="s">
        <v>37</v>
      </c>
      <c r="G485" s="8">
        <v>2018</v>
      </c>
      <c r="H485" s="16">
        <v>8</v>
      </c>
      <c r="I485" s="13">
        <v>1391.5530000000001</v>
      </c>
      <c r="J485" s="12">
        <v>173.94412500000001</v>
      </c>
    </row>
    <row r="486" spans="4:10" x14ac:dyDescent="0.2">
      <c r="D486" s="45" t="s">
        <v>102</v>
      </c>
      <c r="E486" s="7" t="s">
        <v>36</v>
      </c>
      <c r="F486" s="7" t="s">
        <v>37</v>
      </c>
      <c r="G486" s="7">
        <v>2019</v>
      </c>
      <c r="H486" s="15">
        <v>8</v>
      </c>
      <c r="I486" s="11">
        <v>1257.684</v>
      </c>
      <c r="J486" s="12">
        <v>157.2105</v>
      </c>
    </row>
    <row r="487" spans="4:10" x14ac:dyDescent="0.2">
      <c r="D487" s="45" t="s">
        <v>102</v>
      </c>
      <c r="E487" s="8" t="s">
        <v>36</v>
      </c>
      <c r="F487" s="8" t="s">
        <v>37</v>
      </c>
      <c r="G487" s="8">
        <v>2020</v>
      </c>
      <c r="H487" s="16">
        <v>7</v>
      </c>
      <c r="I487" s="13">
        <v>1234.9649999999999</v>
      </c>
      <c r="J487" s="12">
        <v>176.42357142857142</v>
      </c>
    </row>
    <row r="488" spans="4:10" x14ac:dyDescent="0.2">
      <c r="D488" s="45" t="s">
        <v>102</v>
      </c>
      <c r="E488" s="7" t="s">
        <v>36</v>
      </c>
      <c r="F488" s="7" t="s">
        <v>37</v>
      </c>
      <c r="G488" s="7">
        <v>2021</v>
      </c>
      <c r="H488" s="15">
        <v>7</v>
      </c>
      <c r="I488" s="11">
        <v>1252.6279999999999</v>
      </c>
      <c r="J488" s="12">
        <v>178.94685714285714</v>
      </c>
    </row>
    <row r="489" spans="4:10" x14ac:dyDescent="0.2">
      <c r="D489" s="46" t="s">
        <v>98</v>
      </c>
      <c r="E489" s="37" t="s">
        <v>38</v>
      </c>
      <c r="F489" s="8" t="s">
        <v>39</v>
      </c>
      <c r="G489" s="8">
        <v>1995</v>
      </c>
      <c r="H489" s="16">
        <v>260</v>
      </c>
      <c r="I489" s="13">
        <v>22409</v>
      </c>
      <c r="J489" s="12">
        <v>86.188461538461539</v>
      </c>
    </row>
    <row r="490" spans="4:10" x14ac:dyDescent="0.2">
      <c r="D490" s="46" t="s">
        <v>98</v>
      </c>
      <c r="E490" s="7" t="s">
        <v>38</v>
      </c>
      <c r="F490" s="7" t="s">
        <v>39</v>
      </c>
      <c r="G490" s="7">
        <v>1996</v>
      </c>
      <c r="H490" s="15">
        <v>260</v>
      </c>
      <c r="I490" s="11">
        <v>22502</v>
      </c>
      <c r="J490" s="12">
        <v>86.546153846153842</v>
      </c>
    </row>
    <row r="491" spans="4:10" x14ac:dyDescent="0.2">
      <c r="D491" s="46" t="s">
        <v>98</v>
      </c>
      <c r="E491" s="8" t="s">
        <v>38</v>
      </c>
      <c r="F491" s="8" t="s">
        <v>39</v>
      </c>
      <c r="G491" s="8">
        <v>1997</v>
      </c>
      <c r="H491" s="16">
        <v>258</v>
      </c>
      <c r="I491" s="13">
        <v>22723.046999999999</v>
      </c>
      <c r="J491" s="12">
        <v>88.07382558139534</v>
      </c>
    </row>
    <row r="492" spans="4:10" x14ac:dyDescent="0.2">
      <c r="D492" s="46" t="s">
        <v>98</v>
      </c>
      <c r="E492" s="7" t="s">
        <v>38</v>
      </c>
      <c r="F492" s="7" t="s">
        <v>39</v>
      </c>
      <c r="G492" s="7">
        <v>1998</v>
      </c>
      <c r="H492" s="15">
        <v>254</v>
      </c>
      <c r="I492" s="11">
        <v>22892.685000000001</v>
      </c>
      <c r="J492" s="12">
        <v>90.128681102362208</v>
      </c>
    </row>
    <row r="493" spans="4:10" x14ac:dyDescent="0.2">
      <c r="D493" s="46" t="s">
        <v>98</v>
      </c>
      <c r="E493" s="8" t="s">
        <v>38</v>
      </c>
      <c r="F493" s="8" t="s">
        <v>39</v>
      </c>
      <c r="G493" s="8">
        <v>1999</v>
      </c>
      <c r="H493" s="16">
        <v>246</v>
      </c>
      <c r="I493" s="13">
        <v>22834.182000000001</v>
      </c>
      <c r="J493" s="12">
        <v>92.821878048780491</v>
      </c>
    </row>
    <row r="494" spans="4:10" x14ac:dyDescent="0.2">
      <c r="D494" s="46" t="s">
        <v>98</v>
      </c>
      <c r="E494" s="7" t="s">
        <v>38</v>
      </c>
      <c r="F494" s="7" t="s">
        <v>39</v>
      </c>
      <c r="G494" s="7">
        <v>2000</v>
      </c>
      <c r="H494" s="15">
        <v>237</v>
      </c>
      <c r="I494" s="11">
        <v>21686.887999999999</v>
      </c>
      <c r="J494" s="12">
        <v>91.50585654008438</v>
      </c>
    </row>
    <row r="495" spans="4:10" x14ac:dyDescent="0.2">
      <c r="D495" s="46" t="s">
        <v>98</v>
      </c>
      <c r="E495" s="8" t="s">
        <v>38</v>
      </c>
      <c r="F495" s="8" t="s">
        <v>39</v>
      </c>
      <c r="G495" s="8">
        <v>2001</v>
      </c>
      <c r="H495" s="16">
        <v>218</v>
      </c>
      <c r="I495" s="13">
        <v>21139.303</v>
      </c>
      <c r="J495" s="12">
        <v>96.969279816513762</v>
      </c>
    </row>
    <row r="496" spans="4:10" x14ac:dyDescent="0.2">
      <c r="D496" s="46" t="s">
        <v>98</v>
      </c>
      <c r="E496" s="7" t="s">
        <v>38</v>
      </c>
      <c r="F496" s="7" t="s">
        <v>39</v>
      </c>
      <c r="G496" s="7">
        <v>2002</v>
      </c>
      <c r="H496" s="15">
        <v>206</v>
      </c>
      <c r="I496" s="11">
        <v>21981.388999999999</v>
      </c>
      <c r="J496" s="12">
        <v>106.70577184466019</v>
      </c>
    </row>
    <row r="497" spans="4:10" x14ac:dyDescent="0.2">
      <c r="D497" s="46" t="s">
        <v>98</v>
      </c>
      <c r="E497" s="8" t="s">
        <v>38</v>
      </c>
      <c r="F497" s="8" t="s">
        <v>39</v>
      </c>
      <c r="G497" s="8">
        <v>2003</v>
      </c>
      <c r="H497" s="16">
        <v>195</v>
      </c>
      <c r="I497" s="13">
        <v>21848.625</v>
      </c>
      <c r="J497" s="12">
        <v>112.04423076923077</v>
      </c>
    </row>
    <row r="498" spans="4:10" x14ac:dyDescent="0.2">
      <c r="D498" s="46" t="s">
        <v>98</v>
      </c>
      <c r="E498" s="7" t="s">
        <v>38</v>
      </c>
      <c r="F498" s="7" t="s">
        <v>39</v>
      </c>
      <c r="G498" s="7">
        <v>2004</v>
      </c>
      <c r="H498" s="15">
        <v>188</v>
      </c>
      <c r="I498" s="11">
        <v>21915</v>
      </c>
      <c r="J498" s="12">
        <v>116.56914893617021</v>
      </c>
    </row>
    <row r="499" spans="4:10" x14ac:dyDescent="0.2">
      <c r="D499" s="46" t="s">
        <v>98</v>
      </c>
      <c r="E499" s="8" t="s">
        <v>38</v>
      </c>
      <c r="F499" s="8" t="s">
        <v>39</v>
      </c>
      <c r="G499" s="8">
        <v>2005</v>
      </c>
      <c r="H499" s="16">
        <v>178</v>
      </c>
      <c r="I499" s="13">
        <v>22043</v>
      </c>
      <c r="J499" s="12">
        <v>123.83707865168539</v>
      </c>
    </row>
    <row r="500" spans="4:10" x14ac:dyDescent="0.2">
      <c r="D500" s="46" t="s">
        <v>98</v>
      </c>
      <c r="E500" s="7" t="s">
        <v>38</v>
      </c>
      <c r="F500" s="7" t="s">
        <v>39</v>
      </c>
      <c r="G500" s="7">
        <v>2006</v>
      </c>
      <c r="H500" s="15">
        <v>167</v>
      </c>
      <c r="I500" s="11">
        <v>22221</v>
      </c>
      <c r="J500" s="12">
        <v>133.05988023952096</v>
      </c>
    </row>
    <row r="501" spans="4:10" x14ac:dyDescent="0.2">
      <c r="D501" s="46" t="s">
        <v>98</v>
      </c>
      <c r="E501" s="8" t="s">
        <v>38</v>
      </c>
      <c r="F501" s="8" t="s">
        <v>39</v>
      </c>
      <c r="G501" s="8">
        <v>2007</v>
      </c>
      <c r="H501" s="16">
        <v>155</v>
      </c>
      <c r="I501" s="13">
        <v>23676</v>
      </c>
      <c r="J501" s="12">
        <v>152.7483870967742</v>
      </c>
    </row>
    <row r="502" spans="4:10" x14ac:dyDescent="0.2">
      <c r="D502" s="46" t="s">
        <v>98</v>
      </c>
      <c r="E502" s="7" t="s">
        <v>38</v>
      </c>
      <c r="F502" s="7" t="s">
        <v>39</v>
      </c>
      <c r="G502" s="7">
        <v>2008</v>
      </c>
      <c r="H502" s="15">
        <v>146</v>
      </c>
      <c r="I502" s="11">
        <v>23820</v>
      </c>
      <c r="J502" s="12">
        <v>163.15068493150685</v>
      </c>
    </row>
    <row r="503" spans="4:10" x14ac:dyDescent="0.2">
      <c r="D503" s="46" t="s">
        <v>98</v>
      </c>
      <c r="E503" s="8" t="s">
        <v>38</v>
      </c>
      <c r="F503" s="8" t="s">
        <v>39</v>
      </c>
      <c r="G503" s="8">
        <v>2009</v>
      </c>
      <c r="H503" s="16">
        <v>126</v>
      </c>
      <c r="I503" s="13">
        <v>22862</v>
      </c>
      <c r="J503" s="12">
        <v>181.44444444444446</v>
      </c>
    </row>
    <row r="504" spans="4:10" x14ac:dyDescent="0.2">
      <c r="D504" s="46" t="s">
        <v>98</v>
      </c>
      <c r="E504" s="7" t="s">
        <v>38</v>
      </c>
      <c r="F504" s="7" t="s">
        <v>39</v>
      </c>
      <c r="G504" s="7">
        <v>2010</v>
      </c>
      <c r="H504" s="15">
        <v>118</v>
      </c>
      <c r="I504" s="11">
        <v>23259.714</v>
      </c>
      <c r="J504" s="12">
        <v>197.11622033898306</v>
      </c>
    </row>
    <row r="505" spans="4:10" x14ac:dyDescent="0.2">
      <c r="D505" s="46" t="s">
        <v>98</v>
      </c>
      <c r="E505" s="8" t="s">
        <v>38</v>
      </c>
      <c r="F505" s="8" t="s">
        <v>39</v>
      </c>
      <c r="G505" s="8">
        <v>2011</v>
      </c>
      <c r="H505" s="16">
        <v>117</v>
      </c>
      <c r="I505" s="13">
        <v>23653.679</v>
      </c>
      <c r="J505" s="12">
        <v>202.16819658119658</v>
      </c>
    </row>
    <row r="506" spans="4:10" x14ac:dyDescent="0.2">
      <c r="D506" s="46" t="s">
        <v>98</v>
      </c>
      <c r="E506" s="7" t="s">
        <v>38</v>
      </c>
      <c r="F506" s="7" t="s">
        <v>39</v>
      </c>
      <c r="G506" s="7">
        <v>2012</v>
      </c>
      <c r="H506" s="15">
        <v>111</v>
      </c>
      <c r="I506" s="11">
        <v>24675.584999999999</v>
      </c>
      <c r="J506" s="12">
        <v>222.30256756756756</v>
      </c>
    </row>
    <row r="507" spans="4:10" x14ac:dyDescent="0.2">
      <c r="D507" s="46" t="s">
        <v>98</v>
      </c>
      <c r="E507" s="8" t="s">
        <v>38</v>
      </c>
      <c r="F507" s="8" t="s">
        <v>39</v>
      </c>
      <c r="G507" s="8">
        <v>2013</v>
      </c>
      <c r="H507" s="16">
        <v>110</v>
      </c>
      <c r="I507" s="13">
        <v>24718.043000000001</v>
      </c>
      <c r="J507" s="12">
        <v>224.70948181818184</v>
      </c>
    </row>
    <row r="508" spans="4:10" x14ac:dyDescent="0.2">
      <c r="D508" s="46" t="s">
        <v>98</v>
      </c>
      <c r="E508" s="7" t="s">
        <v>38</v>
      </c>
      <c r="F508" s="7" t="s">
        <v>39</v>
      </c>
      <c r="G508" s="7">
        <v>2014</v>
      </c>
      <c r="H508" s="15">
        <v>105</v>
      </c>
      <c r="I508" s="11">
        <v>24759.148000000001</v>
      </c>
      <c r="J508" s="12">
        <v>235.80140952380953</v>
      </c>
    </row>
    <row r="509" spans="4:10" x14ac:dyDescent="0.2">
      <c r="D509" s="46" t="s">
        <v>98</v>
      </c>
      <c r="E509" s="8" t="s">
        <v>38</v>
      </c>
      <c r="F509" s="8" t="s">
        <v>39</v>
      </c>
      <c r="G509" s="8">
        <v>2015</v>
      </c>
      <c r="H509" s="16">
        <v>97</v>
      </c>
      <c r="I509" s="13">
        <v>24742.710999999999</v>
      </c>
      <c r="J509" s="12">
        <v>255.07949484536081</v>
      </c>
    </row>
    <row r="510" spans="4:10" x14ac:dyDescent="0.2">
      <c r="D510" s="46" t="s">
        <v>98</v>
      </c>
      <c r="E510" s="7" t="s">
        <v>38</v>
      </c>
      <c r="F510" s="7" t="s">
        <v>39</v>
      </c>
      <c r="G510" s="7">
        <v>2016</v>
      </c>
      <c r="H510" s="15">
        <v>92</v>
      </c>
      <c r="I510" s="11">
        <v>24167.937999999998</v>
      </c>
      <c r="J510" s="12">
        <v>262.69497826086956</v>
      </c>
    </row>
    <row r="511" spans="4:10" x14ac:dyDescent="0.2">
      <c r="D511" s="46" t="s">
        <v>98</v>
      </c>
      <c r="E511" s="8" t="s">
        <v>38</v>
      </c>
      <c r="F511" s="8" t="s">
        <v>39</v>
      </c>
      <c r="G511" s="8">
        <v>2017</v>
      </c>
      <c r="H511" s="16">
        <v>89</v>
      </c>
      <c r="I511" s="13">
        <v>23770.491999999998</v>
      </c>
      <c r="J511" s="12">
        <v>267.08417977528086</v>
      </c>
    </row>
    <row r="512" spans="4:10" x14ac:dyDescent="0.2">
      <c r="D512" s="46" t="s">
        <v>98</v>
      </c>
      <c r="E512" s="7" t="s">
        <v>38</v>
      </c>
      <c r="F512" s="7" t="s">
        <v>39</v>
      </c>
      <c r="G512" s="7">
        <v>2018</v>
      </c>
      <c r="H512" s="15">
        <v>89</v>
      </c>
      <c r="I512" s="11">
        <v>24460.425999999999</v>
      </c>
      <c r="J512" s="12">
        <v>274.83624719101124</v>
      </c>
    </row>
    <row r="513" spans="4:10" x14ac:dyDescent="0.2">
      <c r="D513" s="46" t="s">
        <v>98</v>
      </c>
      <c r="E513" s="8" t="s">
        <v>38</v>
      </c>
      <c r="F513" s="8" t="s">
        <v>39</v>
      </c>
      <c r="G513" s="8">
        <v>2019</v>
      </c>
      <c r="H513" s="16">
        <v>84</v>
      </c>
      <c r="I513" s="13">
        <v>24418.646000000001</v>
      </c>
      <c r="J513" s="12">
        <v>290.69816666666668</v>
      </c>
    </row>
    <row r="514" spans="4:10" x14ac:dyDescent="0.2">
      <c r="D514" s="46" t="s">
        <v>98</v>
      </c>
      <c r="E514" s="7" t="s">
        <v>38</v>
      </c>
      <c r="F514" s="7" t="s">
        <v>39</v>
      </c>
      <c r="G514" s="7">
        <v>2020</v>
      </c>
      <c r="H514" s="15">
        <v>81</v>
      </c>
      <c r="I514" s="11">
        <v>24282.395</v>
      </c>
      <c r="J514" s="12">
        <v>299.78265432098766</v>
      </c>
    </row>
    <row r="515" spans="4:10" x14ac:dyDescent="0.2">
      <c r="D515" s="46" t="s">
        <v>98</v>
      </c>
      <c r="E515" s="8" t="s">
        <v>38</v>
      </c>
      <c r="F515" s="8" t="s">
        <v>39</v>
      </c>
      <c r="G515" s="8">
        <v>2021</v>
      </c>
      <c r="H515" s="16">
        <v>76</v>
      </c>
      <c r="I515" s="13">
        <v>24702.777999999998</v>
      </c>
      <c r="J515" s="12">
        <v>325.0365526315789</v>
      </c>
    </row>
    <row r="516" spans="4:10" x14ac:dyDescent="0.2">
      <c r="D516" s="46" t="s">
        <v>98</v>
      </c>
      <c r="E516" s="7" t="s">
        <v>40</v>
      </c>
      <c r="F516" s="7" t="s">
        <v>41</v>
      </c>
      <c r="G516" s="7">
        <v>1995</v>
      </c>
      <c r="H516" s="15">
        <v>222</v>
      </c>
      <c r="I516" s="11">
        <v>16856</v>
      </c>
      <c r="J516" s="12">
        <v>75.927927927927925</v>
      </c>
    </row>
    <row r="517" spans="4:10" x14ac:dyDescent="0.2">
      <c r="D517" s="46" t="s">
        <v>98</v>
      </c>
      <c r="E517" s="8" t="s">
        <v>40</v>
      </c>
      <c r="F517" s="8" t="s">
        <v>41</v>
      </c>
      <c r="G517" s="8">
        <v>1996</v>
      </c>
      <c r="H517" s="16">
        <v>220</v>
      </c>
      <c r="I517" s="13">
        <v>16639</v>
      </c>
      <c r="J517" s="12">
        <v>75.631818181818176</v>
      </c>
    </row>
    <row r="518" spans="4:10" x14ac:dyDescent="0.2">
      <c r="D518" s="46" t="s">
        <v>98</v>
      </c>
      <c r="E518" s="7" t="s">
        <v>40</v>
      </c>
      <c r="F518" s="7" t="s">
        <v>41</v>
      </c>
      <c r="G518" s="7">
        <v>1997</v>
      </c>
      <c r="H518" s="15">
        <v>219</v>
      </c>
      <c r="I518" s="11">
        <v>17151.184000000001</v>
      </c>
      <c r="J518" s="12">
        <v>78.315908675799093</v>
      </c>
    </row>
    <row r="519" spans="4:10" x14ac:dyDescent="0.2">
      <c r="D519" s="46" t="s">
        <v>98</v>
      </c>
      <c r="E519" s="8" t="s">
        <v>40</v>
      </c>
      <c r="F519" s="8" t="s">
        <v>41</v>
      </c>
      <c r="G519" s="8">
        <v>1998</v>
      </c>
      <c r="H519" s="16">
        <v>216</v>
      </c>
      <c r="I519" s="13">
        <v>16914.411</v>
      </c>
      <c r="J519" s="12">
        <v>78.307458333333329</v>
      </c>
    </row>
    <row r="520" spans="4:10" x14ac:dyDescent="0.2">
      <c r="D520" s="46" t="s">
        <v>98</v>
      </c>
      <c r="E520" s="7" t="s">
        <v>40</v>
      </c>
      <c r="F520" s="7" t="s">
        <v>41</v>
      </c>
      <c r="G520" s="7">
        <v>1999</v>
      </c>
      <c r="H520" s="15">
        <v>209</v>
      </c>
      <c r="I520" s="11">
        <v>16557.784</v>
      </c>
      <c r="J520" s="12">
        <v>79.223846889952156</v>
      </c>
    </row>
    <row r="521" spans="4:10" x14ac:dyDescent="0.2">
      <c r="D521" s="46" t="s">
        <v>98</v>
      </c>
      <c r="E521" s="8" t="s">
        <v>40</v>
      </c>
      <c r="F521" s="8" t="s">
        <v>41</v>
      </c>
      <c r="G521" s="8">
        <v>2000</v>
      </c>
      <c r="H521" s="16">
        <v>199</v>
      </c>
      <c r="I521" s="13">
        <v>15154.995000000001</v>
      </c>
      <c r="J521" s="12">
        <v>76.155753768844221</v>
      </c>
    </row>
    <row r="522" spans="4:10" x14ac:dyDescent="0.2">
      <c r="D522" s="46" t="s">
        <v>98</v>
      </c>
      <c r="E522" s="7" t="s">
        <v>40</v>
      </c>
      <c r="F522" s="7" t="s">
        <v>41</v>
      </c>
      <c r="G522" s="7">
        <v>2001</v>
      </c>
      <c r="H522" s="15">
        <v>177</v>
      </c>
      <c r="I522" s="11">
        <v>14420.949000000001</v>
      </c>
      <c r="J522" s="12">
        <v>81.474288135593227</v>
      </c>
    </row>
    <row r="523" spans="4:10" x14ac:dyDescent="0.2">
      <c r="D523" s="46" t="s">
        <v>98</v>
      </c>
      <c r="E523" s="8" t="s">
        <v>40</v>
      </c>
      <c r="F523" s="8" t="s">
        <v>41</v>
      </c>
      <c r="G523" s="8">
        <v>2002</v>
      </c>
      <c r="H523" s="16">
        <v>163</v>
      </c>
      <c r="I523" s="13">
        <v>14503.772999999999</v>
      </c>
      <c r="J523" s="12">
        <v>88.980202453987729</v>
      </c>
    </row>
    <row r="524" spans="4:10" x14ac:dyDescent="0.2">
      <c r="D524" s="46" t="s">
        <v>98</v>
      </c>
      <c r="E524" s="7" t="s">
        <v>40</v>
      </c>
      <c r="F524" s="7" t="s">
        <v>41</v>
      </c>
      <c r="G524" s="7">
        <v>2003</v>
      </c>
      <c r="H524" s="15">
        <v>146</v>
      </c>
      <c r="I524" s="11">
        <v>14445.289000000001</v>
      </c>
      <c r="J524" s="12">
        <v>98.940335616438361</v>
      </c>
    </row>
    <row r="525" spans="4:10" x14ac:dyDescent="0.2">
      <c r="D525" s="46" t="s">
        <v>98</v>
      </c>
      <c r="E525" s="8" t="s">
        <v>40</v>
      </c>
      <c r="F525" s="8" t="s">
        <v>41</v>
      </c>
      <c r="G525" s="8">
        <v>2004</v>
      </c>
      <c r="H525" s="16">
        <v>134</v>
      </c>
      <c r="I525" s="13">
        <v>14079</v>
      </c>
      <c r="J525" s="12">
        <v>105.06716417910448</v>
      </c>
    </row>
    <row r="526" spans="4:10" x14ac:dyDescent="0.2">
      <c r="D526" s="46" t="s">
        <v>98</v>
      </c>
      <c r="E526" s="7" t="s">
        <v>40</v>
      </c>
      <c r="F526" s="7" t="s">
        <v>41</v>
      </c>
      <c r="G526" s="7">
        <v>2005</v>
      </c>
      <c r="H526" s="15">
        <v>131</v>
      </c>
      <c r="I526" s="11">
        <v>14026</v>
      </c>
      <c r="J526" s="12">
        <v>107.06870229007633</v>
      </c>
    </row>
    <row r="527" spans="4:10" x14ac:dyDescent="0.2">
      <c r="D527" s="46" t="s">
        <v>98</v>
      </c>
      <c r="E527" s="8" t="s">
        <v>40</v>
      </c>
      <c r="F527" s="8" t="s">
        <v>41</v>
      </c>
      <c r="G527" s="8">
        <v>2006</v>
      </c>
      <c r="H527" s="16">
        <v>119</v>
      </c>
      <c r="I527" s="13">
        <v>13729</v>
      </c>
      <c r="J527" s="12">
        <v>115.36974789915966</v>
      </c>
    </row>
    <row r="528" spans="4:10" x14ac:dyDescent="0.2">
      <c r="D528" s="46" t="s">
        <v>98</v>
      </c>
      <c r="E528" s="7" t="s">
        <v>40</v>
      </c>
      <c r="F528" s="7" t="s">
        <v>41</v>
      </c>
      <c r="G528" s="7">
        <v>2007</v>
      </c>
      <c r="H528" s="15">
        <v>109</v>
      </c>
      <c r="I528" s="11">
        <v>14342</v>
      </c>
      <c r="J528" s="12">
        <v>131.57798165137615</v>
      </c>
    </row>
    <row r="529" spans="4:10" x14ac:dyDescent="0.2">
      <c r="D529" s="46" t="s">
        <v>98</v>
      </c>
      <c r="E529" s="8" t="s">
        <v>40</v>
      </c>
      <c r="F529" s="8" t="s">
        <v>41</v>
      </c>
      <c r="G529" s="8">
        <v>2008</v>
      </c>
      <c r="H529" s="16">
        <v>98</v>
      </c>
      <c r="I529" s="13">
        <v>13759</v>
      </c>
      <c r="J529" s="12">
        <v>140.39795918367346</v>
      </c>
    </row>
    <row r="530" spans="4:10" x14ac:dyDescent="0.2">
      <c r="D530" s="46" t="s">
        <v>98</v>
      </c>
      <c r="E530" s="7" t="s">
        <v>40</v>
      </c>
      <c r="F530" s="7" t="s">
        <v>41</v>
      </c>
      <c r="G530" s="7">
        <v>2009</v>
      </c>
      <c r="H530" s="15">
        <v>92</v>
      </c>
      <c r="I530" s="11">
        <v>12604</v>
      </c>
      <c r="J530" s="12">
        <v>137</v>
      </c>
    </row>
    <row r="531" spans="4:10" x14ac:dyDescent="0.2">
      <c r="D531" s="46" t="s">
        <v>98</v>
      </c>
      <c r="E531" s="8" t="s">
        <v>40</v>
      </c>
      <c r="F531" s="8" t="s">
        <v>41</v>
      </c>
      <c r="G531" s="8">
        <v>2010</v>
      </c>
      <c r="H531" s="16">
        <v>82</v>
      </c>
      <c r="I531" s="13">
        <v>12342.958000000001</v>
      </c>
      <c r="J531" s="12">
        <v>150.52387804878049</v>
      </c>
    </row>
    <row r="532" spans="4:10" x14ac:dyDescent="0.2">
      <c r="D532" s="46" t="s">
        <v>98</v>
      </c>
      <c r="E532" s="7" t="s">
        <v>40</v>
      </c>
      <c r="F532" s="7" t="s">
        <v>41</v>
      </c>
      <c r="G532" s="7">
        <v>2011</v>
      </c>
      <c r="H532" s="15">
        <v>78</v>
      </c>
      <c r="I532" s="11">
        <v>12169.393</v>
      </c>
      <c r="J532" s="12">
        <v>156.01785897435897</v>
      </c>
    </row>
    <row r="533" spans="4:10" x14ac:dyDescent="0.2">
      <c r="D533" s="46" t="s">
        <v>98</v>
      </c>
      <c r="E533" s="8" t="s">
        <v>40</v>
      </c>
      <c r="F533" s="8" t="s">
        <v>41</v>
      </c>
      <c r="G533" s="8">
        <v>2012</v>
      </c>
      <c r="H533" s="16">
        <v>75</v>
      </c>
      <c r="I533" s="13">
        <v>13219.297</v>
      </c>
      <c r="J533" s="12">
        <v>176.25729333333334</v>
      </c>
    </row>
    <row r="534" spans="4:10" x14ac:dyDescent="0.2">
      <c r="D534" s="46" t="s">
        <v>98</v>
      </c>
      <c r="E534" s="7" t="s">
        <v>40</v>
      </c>
      <c r="F534" s="7" t="s">
        <v>41</v>
      </c>
      <c r="G534" s="7">
        <v>2013</v>
      </c>
      <c r="H534" s="15">
        <v>70</v>
      </c>
      <c r="I534" s="11">
        <v>12487.918</v>
      </c>
      <c r="J534" s="12">
        <v>178.39882857142857</v>
      </c>
    </row>
    <row r="535" spans="4:10" x14ac:dyDescent="0.2">
      <c r="D535" s="46" t="s">
        <v>98</v>
      </c>
      <c r="E535" s="8" t="s">
        <v>40</v>
      </c>
      <c r="F535" s="8" t="s">
        <v>41</v>
      </c>
      <c r="G535" s="8">
        <v>2014</v>
      </c>
      <c r="H535" s="16">
        <v>70</v>
      </c>
      <c r="I535" s="13">
        <v>12489.277</v>
      </c>
      <c r="J535" s="12">
        <v>178.41824285714287</v>
      </c>
    </row>
    <row r="536" spans="4:10" x14ac:dyDescent="0.2">
      <c r="D536" s="46" t="s">
        <v>98</v>
      </c>
      <c r="E536" s="7" t="s">
        <v>40</v>
      </c>
      <c r="F536" s="7" t="s">
        <v>41</v>
      </c>
      <c r="G536" s="7">
        <v>2015</v>
      </c>
      <c r="H536" s="15">
        <v>65</v>
      </c>
      <c r="I536" s="11">
        <v>13003.958000000001</v>
      </c>
      <c r="J536" s="12">
        <v>200.06089230769231</v>
      </c>
    </row>
    <row r="537" spans="4:10" x14ac:dyDescent="0.2">
      <c r="D537" s="46" t="s">
        <v>98</v>
      </c>
      <c r="E537" s="8" t="s">
        <v>40</v>
      </c>
      <c r="F537" s="8" t="s">
        <v>41</v>
      </c>
      <c r="G537" s="8">
        <v>2016</v>
      </c>
      <c r="H537" s="16">
        <v>65</v>
      </c>
      <c r="I537" s="13">
        <v>13033.710999999999</v>
      </c>
      <c r="J537" s="12">
        <v>200.51863076923075</v>
      </c>
    </row>
    <row r="538" spans="4:10" x14ac:dyDescent="0.2">
      <c r="D538" s="46" t="s">
        <v>98</v>
      </c>
      <c r="E538" s="7" t="s">
        <v>40</v>
      </c>
      <c r="F538" s="7" t="s">
        <v>41</v>
      </c>
      <c r="G538" s="7">
        <v>2017</v>
      </c>
      <c r="H538" s="15">
        <v>64</v>
      </c>
      <c r="I538" s="11">
        <v>12933.694</v>
      </c>
      <c r="J538" s="12">
        <v>202.08896874999999</v>
      </c>
    </row>
    <row r="539" spans="4:10" x14ac:dyDescent="0.2">
      <c r="D539" s="46" t="s">
        <v>98</v>
      </c>
      <c r="E539" s="8" t="s">
        <v>40</v>
      </c>
      <c r="F539" s="8" t="s">
        <v>41</v>
      </c>
      <c r="G539" s="8">
        <v>2018</v>
      </c>
      <c r="H539" s="16">
        <v>61</v>
      </c>
      <c r="I539" s="13">
        <v>13281.125</v>
      </c>
      <c r="J539" s="12">
        <v>217.72336065573771</v>
      </c>
    </row>
    <row r="540" spans="4:10" x14ac:dyDescent="0.2">
      <c r="D540" s="46" t="s">
        <v>98</v>
      </c>
      <c r="E540" s="7" t="s">
        <v>40</v>
      </c>
      <c r="F540" s="7" t="s">
        <v>41</v>
      </c>
      <c r="G540" s="7">
        <v>2019</v>
      </c>
      <c r="H540" s="15">
        <v>60</v>
      </c>
      <c r="I540" s="11">
        <v>12989.2</v>
      </c>
      <c r="J540" s="12">
        <v>216.48666666666668</v>
      </c>
    </row>
    <row r="541" spans="4:10" x14ac:dyDescent="0.2">
      <c r="D541" s="46" t="s">
        <v>98</v>
      </c>
      <c r="E541" s="8" t="s">
        <v>40</v>
      </c>
      <c r="F541" s="8" t="s">
        <v>41</v>
      </c>
      <c r="G541" s="8">
        <v>2020</v>
      </c>
      <c r="H541" s="16">
        <v>54</v>
      </c>
      <c r="I541" s="13">
        <v>13132.902</v>
      </c>
      <c r="J541" s="12">
        <v>243.2018888888889</v>
      </c>
    </row>
    <row r="542" spans="4:10" x14ac:dyDescent="0.2">
      <c r="D542" s="46" t="s">
        <v>98</v>
      </c>
      <c r="E542" s="7" t="s">
        <v>40</v>
      </c>
      <c r="F542" s="7" t="s">
        <v>41</v>
      </c>
      <c r="G542" s="7">
        <v>2021</v>
      </c>
      <c r="H542" s="15">
        <v>54</v>
      </c>
      <c r="I542" s="11">
        <v>13458.721</v>
      </c>
      <c r="J542" s="12">
        <v>249.23557407407407</v>
      </c>
    </row>
    <row r="543" spans="4:10" x14ac:dyDescent="0.2">
      <c r="D543" s="46" t="s">
        <v>98</v>
      </c>
      <c r="E543" s="8" t="s">
        <v>42</v>
      </c>
      <c r="F543" s="8" t="s">
        <v>43</v>
      </c>
      <c r="G543" s="8">
        <v>1995</v>
      </c>
      <c r="H543" s="16">
        <v>109</v>
      </c>
      <c r="I543" s="13">
        <v>8425</v>
      </c>
      <c r="J543" s="12">
        <v>77.293577981651381</v>
      </c>
    </row>
    <row r="544" spans="4:10" x14ac:dyDescent="0.2">
      <c r="D544" s="46" t="s">
        <v>98</v>
      </c>
      <c r="E544" s="7" t="s">
        <v>42</v>
      </c>
      <c r="F544" s="7" t="s">
        <v>43</v>
      </c>
      <c r="G544" s="7">
        <v>1996</v>
      </c>
      <c r="H544" s="15">
        <v>109</v>
      </c>
      <c r="I544" s="11">
        <v>8355</v>
      </c>
      <c r="J544" s="12">
        <v>76.651376146788991</v>
      </c>
    </row>
    <row r="545" spans="4:10" x14ac:dyDescent="0.2">
      <c r="D545" s="46" t="s">
        <v>98</v>
      </c>
      <c r="E545" s="8" t="s">
        <v>42</v>
      </c>
      <c r="F545" s="8" t="s">
        <v>43</v>
      </c>
      <c r="G545" s="8">
        <v>1997</v>
      </c>
      <c r="H545" s="16">
        <v>109</v>
      </c>
      <c r="I545" s="13">
        <v>8598.8860000000004</v>
      </c>
      <c r="J545" s="12">
        <v>78.888862385321104</v>
      </c>
    </row>
    <row r="546" spans="4:10" x14ac:dyDescent="0.2">
      <c r="D546" s="46" t="s">
        <v>98</v>
      </c>
      <c r="E546" s="7" t="s">
        <v>42</v>
      </c>
      <c r="F546" s="7" t="s">
        <v>43</v>
      </c>
      <c r="G546" s="7">
        <v>1998</v>
      </c>
      <c r="H546" s="15">
        <v>108</v>
      </c>
      <c r="I546" s="11">
        <v>8615.9169999999995</v>
      </c>
      <c r="J546" s="12">
        <v>79.777009259259259</v>
      </c>
    </row>
    <row r="547" spans="4:10" x14ac:dyDescent="0.2">
      <c r="D547" s="46" t="s">
        <v>98</v>
      </c>
      <c r="E547" s="8" t="s">
        <v>42</v>
      </c>
      <c r="F547" s="8" t="s">
        <v>43</v>
      </c>
      <c r="G547" s="8">
        <v>1999</v>
      </c>
      <c r="H547" s="16">
        <v>107</v>
      </c>
      <c r="I547" s="13">
        <v>8476.6659999999993</v>
      </c>
      <c r="J547" s="12">
        <v>79.221177570093445</v>
      </c>
    </row>
    <row r="548" spans="4:10" x14ac:dyDescent="0.2">
      <c r="D548" s="46" t="s">
        <v>98</v>
      </c>
      <c r="E548" s="7" t="s">
        <v>42</v>
      </c>
      <c r="F548" s="7" t="s">
        <v>43</v>
      </c>
      <c r="G548" s="7">
        <v>2000</v>
      </c>
      <c r="H548" s="15">
        <v>106</v>
      </c>
      <c r="I548" s="11">
        <v>8188.7889999999998</v>
      </c>
      <c r="J548" s="12">
        <v>77.252726415094344</v>
      </c>
    </row>
    <row r="549" spans="4:10" x14ac:dyDescent="0.2">
      <c r="D549" s="46" t="s">
        <v>98</v>
      </c>
      <c r="E549" s="8" t="s">
        <v>42</v>
      </c>
      <c r="F549" s="8" t="s">
        <v>43</v>
      </c>
      <c r="G549" s="8">
        <v>2001</v>
      </c>
      <c r="H549" s="16">
        <v>101</v>
      </c>
      <c r="I549" s="13">
        <v>7982.3230000000003</v>
      </c>
      <c r="J549" s="12">
        <v>79.032900990099009</v>
      </c>
    </row>
    <row r="550" spans="4:10" x14ac:dyDescent="0.2">
      <c r="D550" s="46" t="s">
        <v>98</v>
      </c>
      <c r="E550" s="7" t="s">
        <v>42</v>
      </c>
      <c r="F550" s="7" t="s">
        <v>43</v>
      </c>
      <c r="G550" s="7">
        <v>2002</v>
      </c>
      <c r="H550" s="15">
        <v>94</v>
      </c>
      <c r="I550" s="11">
        <v>8223.7999999999993</v>
      </c>
      <c r="J550" s="12">
        <v>87.487234042553183</v>
      </c>
    </row>
    <row r="551" spans="4:10" x14ac:dyDescent="0.2">
      <c r="D551" s="46" t="s">
        <v>98</v>
      </c>
      <c r="E551" s="8" t="s">
        <v>42</v>
      </c>
      <c r="F551" s="8" t="s">
        <v>43</v>
      </c>
      <c r="G551" s="8">
        <v>2003</v>
      </c>
      <c r="H551" s="16">
        <v>90</v>
      </c>
      <c r="I551" s="13">
        <v>8351.7510000000002</v>
      </c>
      <c r="J551" s="12">
        <v>92.797233333333338</v>
      </c>
    </row>
    <row r="552" spans="4:10" x14ac:dyDescent="0.2">
      <c r="D552" s="46" t="s">
        <v>98</v>
      </c>
      <c r="E552" s="7" t="s">
        <v>42</v>
      </c>
      <c r="F552" s="7" t="s">
        <v>43</v>
      </c>
      <c r="G552" s="7">
        <v>2004</v>
      </c>
      <c r="H552" s="15">
        <v>86</v>
      </c>
      <c r="I552" s="11">
        <v>8185</v>
      </c>
      <c r="J552" s="12">
        <v>95.174418604651166</v>
      </c>
    </row>
    <row r="553" spans="4:10" x14ac:dyDescent="0.2">
      <c r="D553" s="46" t="s">
        <v>98</v>
      </c>
      <c r="E553" s="8" t="s">
        <v>42</v>
      </c>
      <c r="F553" s="8" t="s">
        <v>43</v>
      </c>
      <c r="G553" s="8">
        <v>2005</v>
      </c>
      <c r="H553" s="16">
        <v>84</v>
      </c>
      <c r="I553" s="13">
        <v>8224</v>
      </c>
      <c r="J553" s="12">
        <v>97.904761904761898</v>
      </c>
    </row>
    <row r="554" spans="4:10" x14ac:dyDescent="0.2">
      <c r="D554" s="46" t="s">
        <v>98</v>
      </c>
      <c r="E554" s="7" t="s">
        <v>42</v>
      </c>
      <c r="F554" s="7" t="s">
        <v>43</v>
      </c>
      <c r="G554" s="7">
        <v>2006</v>
      </c>
      <c r="H554" s="15">
        <v>78</v>
      </c>
      <c r="I554" s="11">
        <v>8286</v>
      </c>
      <c r="J554" s="12">
        <v>106.23076923076923</v>
      </c>
    </row>
    <row r="555" spans="4:10" x14ac:dyDescent="0.2">
      <c r="D555" s="46" t="s">
        <v>98</v>
      </c>
      <c r="E555" s="8" t="s">
        <v>42</v>
      </c>
      <c r="F555" s="8" t="s">
        <v>43</v>
      </c>
      <c r="G555" s="8">
        <v>2007</v>
      </c>
      <c r="H555" s="16">
        <v>75</v>
      </c>
      <c r="I555" s="13">
        <v>8726</v>
      </c>
      <c r="J555" s="12">
        <v>116.34666666666666</v>
      </c>
    </row>
    <row r="556" spans="4:10" x14ac:dyDescent="0.2">
      <c r="D556" s="46" t="s">
        <v>98</v>
      </c>
      <c r="E556" s="7" t="s">
        <v>42</v>
      </c>
      <c r="F556" s="7" t="s">
        <v>43</v>
      </c>
      <c r="G556" s="7">
        <v>2008</v>
      </c>
      <c r="H556" s="15">
        <v>71</v>
      </c>
      <c r="I556" s="11">
        <v>8217</v>
      </c>
      <c r="J556" s="12">
        <v>115.73239436619718</v>
      </c>
    </row>
    <row r="557" spans="4:10" x14ac:dyDescent="0.2">
      <c r="D557" s="46" t="s">
        <v>98</v>
      </c>
      <c r="E557" s="8" t="s">
        <v>42</v>
      </c>
      <c r="F557" s="8" t="s">
        <v>43</v>
      </c>
      <c r="G557" s="8">
        <v>2009</v>
      </c>
      <c r="H557" s="16">
        <v>66</v>
      </c>
      <c r="I557" s="13">
        <v>8183</v>
      </c>
      <c r="J557" s="12">
        <v>123.98484848484848</v>
      </c>
    </row>
    <row r="558" spans="4:10" x14ac:dyDescent="0.2">
      <c r="D558" s="46" t="s">
        <v>98</v>
      </c>
      <c r="E558" s="7" t="s">
        <v>42</v>
      </c>
      <c r="F558" s="7" t="s">
        <v>43</v>
      </c>
      <c r="G558" s="7">
        <v>2010</v>
      </c>
      <c r="H558" s="15">
        <v>62</v>
      </c>
      <c r="I558" s="11">
        <v>8197.4850000000006</v>
      </c>
      <c r="J558" s="12">
        <v>132.2175</v>
      </c>
    </row>
    <row r="559" spans="4:10" x14ac:dyDescent="0.2">
      <c r="D559" s="46" t="s">
        <v>98</v>
      </c>
      <c r="E559" s="8" t="s">
        <v>42</v>
      </c>
      <c r="F559" s="8" t="s">
        <v>43</v>
      </c>
      <c r="G559" s="8">
        <v>2011</v>
      </c>
      <c r="H559" s="16">
        <v>61</v>
      </c>
      <c r="I559" s="13">
        <v>8249.9050000000007</v>
      </c>
      <c r="J559" s="12">
        <v>135.2443442622951</v>
      </c>
    </row>
    <row r="560" spans="4:10" x14ac:dyDescent="0.2">
      <c r="D560" s="46" t="s">
        <v>98</v>
      </c>
      <c r="E560" s="7" t="s">
        <v>42</v>
      </c>
      <c r="F560" s="7" t="s">
        <v>43</v>
      </c>
      <c r="G560" s="7">
        <v>2012</v>
      </c>
      <c r="H560" s="15">
        <v>60</v>
      </c>
      <c r="I560" s="11">
        <v>8586.0280000000002</v>
      </c>
      <c r="J560" s="12">
        <v>143.10046666666668</v>
      </c>
    </row>
    <row r="561" spans="4:10" x14ac:dyDescent="0.2">
      <c r="D561" s="46" t="s">
        <v>98</v>
      </c>
      <c r="E561" s="8" t="s">
        <v>42</v>
      </c>
      <c r="F561" s="8" t="s">
        <v>43</v>
      </c>
      <c r="G561" s="8">
        <v>2013</v>
      </c>
      <c r="H561" s="16">
        <v>59</v>
      </c>
      <c r="I561" s="13">
        <v>8397.4609999999993</v>
      </c>
      <c r="J561" s="12">
        <v>142.3298474576271</v>
      </c>
    </row>
    <row r="562" spans="4:10" x14ac:dyDescent="0.2">
      <c r="D562" s="46" t="s">
        <v>98</v>
      </c>
      <c r="E562" s="7" t="s">
        <v>42</v>
      </c>
      <c r="F562" s="7" t="s">
        <v>43</v>
      </c>
      <c r="G562" s="7">
        <v>2014</v>
      </c>
      <c r="H562" s="15">
        <v>53</v>
      </c>
      <c r="I562" s="11">
        <v>7898.0990000000002</v>
      </c>
      <c r="J562" s="12">
        <v>149.02073584905662</v>
      </c>
    </row>
    <row r="563" spans="4:10" x14ac:dyDescent="0.2">
      <c r="D563" s="46" t="s">
        <v>98</v>
      </c>
      <c r="E563" s="8" t="s">
        <v>42</v>
      </c>
      <c r="F563" s="8" t="s">
        <v>43</v>
      </c>
      <c r="G563" s="8">
        <v>2015</v>
      </c>
      <c r="H563" s="16">
        <v>48</v>
      </c>
      <c r="I563" s="13">
        <v>8089.7669999999998</v>
      </c>
      <c r="J563" s="12">
        <v>168.5368125</v>
      </c>
    </row>
    <row r="564" spans="4:10" x14ac:dyDescent="0.2">
      <c r="D564" s="46" t="s">
        <v>98</v>
      </c>
      <c r="E564" s="7" t="s">
        <v>42</v>
      </c>
      <c r="F564" s="7" t="s">
        <v>43</v>
      </c>
      <c r="G564" s="7">
        <v>2016</v>
      </c>
      <c r="H564" s="15">
        <v>48</v>
      </c>
      <c r="I564" s="11">
        <v>8055.3959999999997</v>
      </c>
      <c r="J564" s="12">
        <v>167.82075</v>
      </c>
    </row>
    <row r="565" spans="4:10" x14ac:dyDescent="0.2">
      <c r="D565" s="46" t="s">
        <v>98</v>
      </c>
      <c r="E565" s="8" t="s">
        <v>42</v>
      </c>
      <c r="F565" s="8" t="s">
        <v>43</v>
      </c>
      <c r="G565" s="8">
        <v>2017</v>
      </c>
      <c r="H565" s="16">
        <v>47</v>
      </c>
      <c r="I565" s="13">
        <v>7902.7579999999998</v>
      </c>
      <c r="J565" s="12">
        <v>168.14378723404255</v>
      </c>
    </row>
    <row r="566" spans="4:10" x14ac:dyDescent="0.2">
      <c r="D566" s="46" t="s">
        <v>98</v>
      </c>
      <c r="E566" s="7" t="s">
        <v>42</v>
      </c>
      <c r="F566" s="7" t="s">
        <v>43</v>
      </c>
      <c r="G566" s="7">
        <v>2018</v>
      </c>
      <c r="H566" s="15">
        <v>46</v>
      </c>
      <c r="I566" s="11">
        <v>8160.1530000000002</v>
      </c>
      <c r="J566" s="12">
        <v>177.39463043478261</v>
      </c>
    </row>
    <row r="567" spans="4:10" x14ac:dyDescent="0.2">
      <c r="D567" s="46" t="s">
        <v>98</v>
      </c>
      <c r="E567" s="8" t="s">
        <v>42</v>
      </c>
      <c r="F567" s="8" t="s">
        <v>43</v>
      </c>
      <c r="G567" s="8">
        <v>2019</v>
      </c>
      <c r="H567" s="16">
        <v>41</v>
      </c>
      <c r="I567" s="13">
        <v>8257.3919999999998</v>
      </c>
      <c r="J567" s="12">
        <v>201.39980487804877</v>
      </c>
    </row>
    <row r="568" spans="4:10" x14ac:dyDescent="0.2">
      <c r="D568" s="46" t="s">
        <v>98</v>
      </c>
      <c r="E568" s="7" t="s">
        <v>42</v>
      </c>
      <c r="F568" s="7" t="s">
        <v>43</v>
      </c>
      <c r="G568" s="7">
        <v>2020</v>
      </c>
      <c r="H568" s="15">
        <v>39</v>
      </c>
      <c r="I568" s="11">
        <v>8024.1030000000001</v>
      </c>
      <c r="J568" s="12">
        <v>205.74623076923078</v>
      </c>
    </row>
    <row r="569" spans="4:10" x14ac:dyDescent="0.2">
      <c r="D569" s="46" t="s">
        <v>98</v>
      </c>
      <c r="E569" s="8" t="s">
        <v>42</v>
      </c>
      <c r="F569" s="8" t="s">
        <v>43</v>
      </c>
      <c r="G569" s="8">
        <v>2021</v>
      </c>
      <c r="H569" s="16">
        <v>38</v>
      </c>
      <c r="I569" s="13">
        <v>8122.6260000000002</v>
      </c>
      <c r="J569" s="12">
        <v>213.7533157894737</v>
      </c>
    </row>
    <row r="570" spans="4:10" x14ac:dyDescent="0.2">
      <c r="D570" s="38" t="s">
        <v>99</v>
      </c>
      <c r="E570" s="38" t="s">
        <v>44</v>
      </c>
      <c r="F570" s="38" t="s">
        <v>45</v>
      </c>
      <c r="G570" s="38">
        <v>1995</v>
      </c>
      <c r="H570" s="47">
        <v>53</v>
      </c>
      <c r="I570" s="48">
        <v>3415</v>
      </c>
      <c r="J570" s="12">
        <v>64.433962264150949</v>
      </c>
    </row>
    <row r="571" spans="4:10" x14ac:dyDescent="0.2">
      <c r="D571" s="38" t="s">
        <v>99</v>
      </c>
      <c r="E571" s="8" t="s">
        <v>44</v>
      </c>
      <c r="F571" s="8" t="s">
        <v>45</v>
      </c>
      <c r="G571" s="8">
        <v>1996</v>
      </c>
      <c r="H571" s="16">
        <v>53</v>
      </c>
      <c r="I571" s="13">
        <v>3626</v>
      </c>
      <c r="J571" s="12">
        <v>68.415094339622641</v>
      </c>
    </row>
    <row r="572" spans="4:10" x14ac:dyDescent="0.2">
      <c r="D572" s="38" t="s">
        <v>99</v>
      </c>
      <c r="E572" s="7" t="s">
        <v>44</v>
      </c>
      <c r="F572" s="7" t="s">
        <v>45</v>
      </c>
      <c r="G572" s="7">
        <v>1997</v>
      </c>
      <c r="H572" s="15">
        <v>52</v>
      </c>
      <c r="I572" s="11">
        <v>3766.4209999999998</v>
      </c>
      <c r="J572" s="12">
        <v>72.431173076923073</v>
      </c>
    </row>
    <row r="573" spans="4:10" x14ac:dyDescent="0.2">
      <c r="D573" s="38" t="s">
        <v>99</v>
      </c>
      <c r="E573" s="8" t="s">
        <v>44</v>
      </c>
      <c r="F573" s="8" t="s">
        <v>45</v>
      </c>
      <c r="G573" s="8">
        <v>1998</v>
      </c>
      <c r="H573" s="16">
        <v>50</v>
      </c>
      <c r="I573" s="13">
        <v>3644.4059999999999</v>
      </c>
      <c r="J573" s="12">
        <v>72.888120000000001</v>
      </c>
    </row>
    <row r="574" spans="4:10" x14ac:dyDescent="0.2">
      <c r="D574" s="38" t="s">
        <v>99</v>
      </c>
      <c r="E574" s="7" t="s">
        <v>44</v>
      </c>
      <c r="F574" s="7" t="s">
        <v>45</v>
      </c>
      <c r="G574" s="7">
        <v>1999</v>
      </c>
      <c r="H574" s="15">
        <v>50</v>
      </c>
      <c r="I574" s="11">
        <v>3768.0079999999998</v>
      </c>
      <c r="J574" s="12">
        <v>75.360159999999993</v>
      </c>
    </row>
    <row r="575" spans="4:10" x14ac:dyDescent="0.2">
      <c r="D575" s="38" t="s">
        <v>99</v>
      </c>
      <c r="E575" s="8" t="s">
        <v>44</v>
      </c>
      <c r="F575" s="8" t="s">
        <v>45</v>
      </c>
      <c r="G575" s="8">
        <v>2000</v>
      </c>
      <c r="H575" s="16">
        <v>48</v>
      </c>
      <c r="I575" s="13">
        <v>3798.328</v>
      </c>
      <c r="J575" s="12">
        <v>79.131833333333333</v>
      </c>
    </row>
    <row r="576" spans="4:10" x14ac:dyDescent="0.2">
      <c r="D576" s="38" t="s">
        <v>99</v>
      </c>
      <c r="E576" s="7" t="s">
        <v>44</v>
      </c>
      <c r="F576" s="7" t="s">
        <v>45</v>
      </c>
      <c r="G576" s="7">
        <v>2001</v>
      </c>
      <c r="H576" s="15">
        <v>45</v>
      </c>
      <c r="I576" s="11">
        <v>3827.38</v>
      </c>
      <c r="J576" s="12">
        <v>85.052888888888887</v>
      </c>
    </row>
    <row r="577" spans="4:10" x14ac:dyDescent="0.2">
      <c r="D577" s="38" t="s">
        <v>99</v>
      </c>
      <c r="E577" s="8" t="s">
        <v>44</v>
      </c>
      <c r="F577" s="8" t="s">
        <v>45</v>
      </c>
      <c r="G577" s="8">
        <v>2002</v>
      </c>
      <c r="H577" s="16">
        <v>42</v>
      </c>
      <c r="I577" s="13">
        <v>3832.8490000000002</v>
      </c>
      <c r="J577" s="12">
        <v>91.25830952380953</v>
      </c>
    </row>
    <row r="578" spans="4:10" x14ac:dyDescent="0.2">
      <c r="D578" s="38" t="s">
        <v>99</v>
      </c>
      <c r="E578" s="7" t="s">
        <v>44</v>
      </c>
      <c r="F578" s="7" t="s">
        <v>45</v>
      </c>
      <c r="G578" s="7">
        <v>2003</v>
      </c>
      <c r="H578" s="15">
        <v>42</v>
      </c>
      <c r="I578" s="11">
        <v>4078.1950000000002</v>
      </c>
      <c r="J578" s="12">
        <v>97.099880952380957</v>
      </c>
    </row>
    <row r="579" spans="4:10" x14ac:dyDescent="0.2">
      <c r="D579" s="38" t="s">
        <v>99</v>
      </c>
      <c r="E579" s="8" t="s">
        <v>44</v>
      </c>
      <c r="F579" s="8" t="s">
        <v>45</v>
      </c>
      <c r="G579" s="8">
        <v>2004</v>
      </c>
      <c r="H579" s="16">
        <v>40</v>
      </c>
      <c r="I579" s="13">
        <v>3922</v>
      </c>
      <c r="J579" s="12">
        <v>98.05</v>
      </c>
    </row>
    <row r="580" spans="4:10" x14ac:dyDescent="0.2">
      <c r="D580" s="38" t="s">
        <v>99</v>
      </c>
      <c r="E580" s="7" t="s">
        <v>44</v>
      </c>
      <c r="F580" s="7" t="s">
        <v>45</v>
      </c>
      <c r="G580" s="7">
        <v>2005</v>
      </c>
      <c r="H580" s="15">
        <v>34</v>
      </c>
      <c r="I580" s="11">
        <v>4036</v>
      </c>
      <c r="J580" s="12">
        <v>118.70588235294117</v>
      </c>
    </row>
    <row r="581" spans="4:10" x14ac:dyDescent="0.2">
      <c r="D581" s="38" t="s">
        <v>99</v>
      </c>
      <c r="E581" s="8" t="s">
        <v>44</v>
      </c>
      <c r="F581" s="8" t="s">
        <v>45</v>
      </c>
      <c r="G581" s="8">
        <v>2006</v>
      </c>
      <c r="H581" s="16">
        <v>34</v>
      </c>
      <c r="I581" s="13">
        <v>3984</v>
      </c>
      <c r="J581" s="12">
        <v>117.17647058823529</v>
      </c>
    </row>
    <row r="582" spans="4:10" x14ac:dyDescent="0.2">
      <c r="D582" s="38" t="s">
        <v>99</v>
      </c>
      <c r="E582" s="7" t="s">
        <v>44</v>
      </c>
      <c r="F582" s="7" t="s">
        <v>45</v>
      </c>
      <c r="G582" s="7">
        <v>2007</v>
      </c>
      <c r="H582" s="15">
        <v>31</v>
      </c>
      <c r="I582" s="11">
        <v>4138</v>
      </c>
      <c r="J582" s="12">
        <v>133.48387096774192</v>
      </c>
    </row>
    <row r="583" spans="4:10" x14ac:dyDescent="0.2">
      <c r="D583" s="38" t="s">
        <v>99</v>
      </c>
      <c r="E583" s="8" t="s">
        <v>44</v>
      </c>
      <c r="F583" s="8" t="s">
        <v>45</v>
      </c>
      <c r="G583" s="8">
        <v>2008</v>
      </c>
      <c r="H583" s="16">
        <v>31</v>
      </c>
      <c r="I583" s="13">
        <v>4260</v>
      </c>
      <c r="J583" s="12">
        <v>137.41935483870967</v>
      </c>
    </row>
    <row r="584" spans="4:10" x14ac:dyDescent="0.2">
      <c r="D584" s="38" t="s">
        <v>99</v>
      </c>
      <c r="E584" s="7" t="s">
        <v>44</v>
      </c>
      <c r="F584" s="7" t="s">
        <v>45</v>
      </c>
      <c r="G584" s="7">
        <v>2009</v>
      </c>
      <c r="H584" s="15">
        <v>28</v>
      </c>
      <c r="I584" s="11">
        <v>4049</v>
      </c>
      <c r="J584" s="12">
        <v>144.60714285714286</v>
      </c>
    </row>
    <row r="585" spans="4:10" x14ac:dyDescent="0.2">
      <c r="D585" s="38" t="s">
        <v>99</v>
      </c>
      <c r="E585" s="8" t="s">
        <v>44</v>
      </c>
      <c r="F585" s="8" t="s">
        <v>45</v>
      </c>
      <c r="G585" s="8">
        <v>2010</v>
      </c>
      <c r="H585" s="16">
        <v>25</v>
      </c>
      <c r="I585" s="13">
        <v>4077.9560000000001</v>
      </c>
      <c r="J585" s="12">
        <v>163.11824000000001</v>
      </c>
    </row>
    <row r="586" spans="4:10" x14ac:dyDescent="0.2">
      <c r="D586" s="38" t="s">
        <v>99</v>
      </c>
      <c r="E586" s="7" t="s">
        <v>44</v>
      </c>
      <c r="F586" s="7" t="s">
        <v>45</v>
      </c>
      <c r="G586" s="7">
        <v>2011</v>
      </c>
      <c r="H586" s="15">
        <v>25</v>
      </c>
      <c r="I586" s="11">
        <v>3481.0369999999998</v>
      </c>
      <c r="J586" s="12">
        <v>139.24148</v>
      </c>
    </row>
    <row r="587" spans="4:10" x14ac:dyDescent="0.2">
      <c r="D587" s="38" t="s">
        <v>99</v>
      </c>
      <c r="E587" s="8" t="s">
        <v>44</v>
      </c>
      <c r="F587" s="8" t="s">
        <v>45</v>
      </c>
      <c r="G587" s="8">
        <v>2012</v>
      </c>
      <c r="H587" s="16">
        <v>23</v>
      </c>
      <c r="I587" s="13">
        <v>3264.1010000000001</v>
      </c>
      <c r="J587" s="12">
        <v>141.91743478260869</v>
      </c>
    </row>
    <row r="588" spans="4:10" x14ac:dyDescent="0.2">
      <c r="D588" s="38" t="s">
        <v>99</v>
      </c>
      <c r="E588" s="7" t="s">
        <v>44</v>
      </c>
      <c r="F588" s="7" t="s">
        <v>45</v>
      </c>
      <c r="G588" s="7">
        <v>2013</v>
      </c>
      <c r="H588" s="15">
        <v>23</v>
      </c>
      <c r="I588" s="11">
        <v>3326.489</v>
      </c>
      <c r="J588" s="12">
        <v>144.62995652173913</v>
      </c>
    </row>
    <row r="589" spans="4:10" x14ac:dyDescent="0.2">
      <c r="D589" s="38" t="s">
        <v>99</v>
      </c>
      <c r="E589" s="8" t="s">
        <v>44</v>
      </c>
      <c r="F589" s="8" t="s">
        <v>45</v>
      </c>
      <c r="G589" s="8">
        <v>2014</v>
      </c>
      <c r="H589" s="16">
        <v>21</v>
      </c>
      <c r="I589" s="13">
        <v>3099.8130000000001</v>
      </c>
      <c r="J589" s="12">
        <v>147.61014285714288</v>
      </c>
    </row>
    <row r="590" spans="4:10" x14ac:dyDescent="0.2">
      <c r="D590" s="38" t="s">
        <v>99</v>
      </c>
      <c r="E590" s="7" t="s">
        <v>44</v>
      </c>
      <c r="F590" s="7" t="s">
        <v>45</v>
      </c>
      <c r="G590" s="7">
        <v>2015</v>
      </c>
      <c r="H590" s="15">
        <v>20</v>
      </c>
      <c r="I590" s="11">
        <v>3542.3589999999999</v>
      </c>
      <c r="J590" s="12">
        <v>177.11795000000001</v>
      </c>
    </row>
    <row r="591" spans="4:10" x14ac:dyDescent="0.2">
      <c r="D591" s="38" t="s">
        <v>99</v>
      </c>
      <c r="E591" s="8" t="s">
        <v>44</v>
      </c>
      <c r="F591" s="8" t="s">
        <v>45</v>
      </c>
      <c r="G591" s="8">
        <v>2016</v>
      </c>
      <c r="H591" s="16">
        <v>19</v>
      </c>
      <c r="I591" s="13">
        <v>3788.739</v>
      </c>
      <c r="J591" s="12">
        <v>199.4073157894737</v>
      </c>
    </row>
    <row r="592" spans="4:10" x14ac:dyDescent="0.2">
      <c r="D592" s="38" t="s">
        <v>99</v>
      </c>
      <c r="E592" s="7" t="s">
        <v>44</v>
      </c>
      <c r="F592" s="7" t="s">
        <v>45</v>
      </c>
      <c r="G592" s="7">
        <v>2017</v>
      </c>
      <c r="H592" s="15">
        <v>18</v>
      </c>
      <c r="I592" s="11">
        <v>3909.7530000000002</v>
      </c>
      <c r="J592" s="12">
        <v>217.20850000000002</v>
      </c>
    </row>
    <row r="593" spans="4:10" x14ac:dyDescent="0.2">
      <c r="D593" s="38" t="s">
        <v>99</v>
      </c>
      <c r="E593" s="8" t="s">
        <v>44</v>
      </c>
      <c r="F593" s="8" t="s">
        <v>45</v>
      </c>
      <c r="G593" s="8">
        <v>2018</v>
      </c>
      <c r="H593" s="16">
        <v>17</v>
      </c>
      <c r="I593" s="13">
        <v>3922.2640000000001</v>
      </c>
      <c r="J593" s="12">
        <v>230.72141176470589</v>
      </c>
    </row>
    <row r="594" spans="4:10" x14ac:dyDescent="0.2">
      <c r="D594" s="38" t="s">
        <v>99</v>
      </c>
      <c r="E594" s="7" t="s">
        <v>44</v>
      </c>
      <c r="F594" s="7" t="s">
        <v>45</v>
      </c>
      <c r="G594" s="7">
        <v>2019</v>
      </c>
      <c r="H594" s="15">
        <v>17</v>
      </c>
      <c r="I594" s="11">
        <v>3819.4960000000001</v>
      </c>
      <c r="J594" s="12">
        <v>224.67623529411765</v>
      </c>
    </row>
    <row r="595" spans="4:10" x14ac:dyDescent="0.2">
      <c r="D595" s="38" t="s">
        <v>99</v>
      </c>
      <c r="E595" s="8" t="s">
        <v>44</v>
      </c>
      <c r="F595" s="8" t="s">
        <v>45</v>
      </c>
      <c r="G595" s="8">
        <v>2020</v>
      </c>
      <c r="H595" s="16">
        <v>16</v>
      </c>
      <c r="I595" s="13">
        <v>3773.4670000000001</v>
      </c>
      <c r="J595" s="12">
        <v>235.84168750000001</v>
      </c>
    </row>
    <row r="596" spans="4:10" x14ac:dyDescent="0.2">
      <c r="D596" s="38" t="s">
        <v>99</v>
      </c>
      <c r="E596" s="7" t="s">
        <v>44</v>
      </c>
      <c r="F596" s="7" t="s">
        <v>45</v>
      </c>
      <c r="G596" s="7">
        <v>2021</v>
      </c>
      <c r="H596" s="15">
        <v>13</v>
      </c>
      <c r="I596" s="11">
        <v>3495.5770000000002</v>
      </c>
      <c r="J596" s="12">
        <v>268.89053846153848</v>
      </c>
    </row>
    <row r="597" spans="4:10" x14ac:dyDescent="0.2">
      <c r="D597" s="38" t="s">
        <v>99</v>
      </c>
      <c r="E597" s="44" t="s">
        <v>46</v>
      </c>
      <c r="F597" s="44" t="s">
        <v>47</v>
      </c>
      <c r="G597" s="8">
        <v>1995</v>
      </c>
      <c r="H597" s="16">
        <v>16</v>
      </c>
      <c r="I597" s="13">
        <v>739</v>
      </c>
      <c r="J597" s="12">
        <v>46.1875</v>
      </c>
    </row>
    <row r="598" spans="4:10" x14ac:dyDescent="0.2">
      <c r="D598" s="38" t="s">
        <v>99</v>
      </c>
      <c r="E598" s="7" t="s">
        <v>46</v>
      </c>
      <c r="F598" s="7" t="s">
        <v>47</v>
      </c>
      <c r="G598" s="7">
        <v>1996</v>
      </c>
      <c r="H598" s="15">
        <v>16</v>
      </c>
      <c r="I598" s="11">
        <v>796</v>
      </c>
      <c r="J598" s="12">
        <v>49.75</v>
      </c>
    </row>
    <row r="599" spans="4:10" x14ac:dyDescent="0.2">
      <c r="D599" s="38" t="s">
        <v>99</v>
      </c>
      <c r="E599" s="8" t="s">
        <v>46</v>
      </c>
      <c r="F599" s="8" t="s">
        <v>47</v>
      </c>
      <c r="G599" s="8">
        <v>1997</v>
      </c>
      <c r="H599" s="16">
        <v>13</v>
      </c>
      <c r="I599" s="13">
        <v>806.41300000000001</v>
      </c>
      <c r="J599" s="12">
        <v>62.031769230769228</v>
      </c>
    </row>
    <row r="600" spans="4:10" x14ac:dyDescent="0.2">
      <c r="D600" s="38" t="s">
        <v>99</v>
      </c>
      <c r="E600" s="7" t="s">
        <v>46</v>
      </c>
      <c r="F600" s="7" t="s">
        <v>47</v>
      </c>
      <c r="G600" s="7">
        <v>1998</v>
      </c>
      <c r="H600" s="15">
        <v>13</v>
      </c>
      <c r="I600" s="11">
        <v>862.51599999999996</v>
      </c>
      <c r="J600" s="12">
        <v>66.347384615384613</v>
      </c>
    </row>
    <row r="601" spans="4:10" x14ac:dyDescent="0.2">
      <c r="D601" s="38" t="s">
        <v>99</v>
      </c>
      <c r="E601" s="8" t="s">
        <v>46</v>
      </c>
      <c r="F601" s="8" t="s">
        <v>47</v>
      </c>
      <c r="G601" s="8">
        <v>1999</v>
      </c>
      <c r="H601" s="16">
        <v>13</v>
      </c>
      <c r="I601" s="13">
        <v>831.07100000000003</v>
      </c>
      <c r="J601" s="12">
        <v>63.928538461538466</v>
      </c>
    </row>
    <row r="602" spans="4:10" x14ac:dyDescent="0.2">
      <c r="D602" s="38" t="s">
        <v>99</v>
      </c>
      <c r="E602" s="7" t="s">
        <v>46</v>
      </c>
      <c r="F602" s="7" t="s">
        <v>47</v>
      </c>
      <c r="G602" s="7">
        <v>2000</v>
      </c>
      <c r="H602" s="15">
        <v>12</v>
      </c>
      <c r="I602" s="11">
        <v>823.27599999999995</v>
      </c>
      <c r="J602" s="12">
        <v>68.606333333333325</v>
      </c>
    </row>
    <row r="603" spans="4:10" x14ac:dyDescent="0.2">
      <c r="D603" s="38" t="s">
        <v>99</v>
      </c>
      <c r="E603" s="8" t="s">
        <v>46</v>
      </c>
      <c r="F603" s="8" t="s">
        <v>47</v>
      </c>
      <c r="G603" s="8">
        <v>2001</v>
      </c>
      <c r="H603" s="16">
        <v>11</v>
      </c>
      <c r="I603" s="13">
        <v>768.01599999999996</v>
      </c>
      <c r="J603" s="12">
        <v>69.819636363636363</v>
      </c>
    </row>
    <row r="604" spans="4:10" x14ac:dyDescent="0.2">
      <c r="D604" s="38" t="s">
        <v>99</v>
      </c>
      <c r="E604" s="7" t="s">
        <v>46</v>
      </c>
      <c r="F604" s="7" t="s">
        <v>47</v>
      </c>
      <c r="G604" s="7">
        <v>2002</v>
      </c>
      <c r="H604" s="15">
        <v>9</v>
      </c>
      <c r="I604" s="11">
        <v>754.37099999999998</v>
      </c>
      <c r="J604" s="12">
        <v>83.819000000000003</v>
      </c>
    </row>
    <row r="605" spans="4:10" x14ac:dyDescent="0.2">
      <c r="D605" s="38" t="s">
        <v>99</v>
      </c>
      <c r="E605" s="8" t="s">
        <v>46</v>
      </c>
      <c r="F605" s="8" t="s">
        <v>47</v>
      </c>
      <c r="G605" s="8">
        <v>2003</v>
      </c>
      <c r="H605" s="16">
        <v>9</v>
      </c>
      <c r="I605" s="13">
        <v>782.94299999999998</v>
      </c>
      <c r="J605" s="12">
        <v>86.99366666666667</v>
      </c>
    </row>
    <row r="606" spans="4:10" x14ac:dyDescent="0.2">
      <c r="D606" s="38" t="s">
        <v>99</v>
      </c>
      <c r="E606" s="7" t="s">
        <v>46</v>
      </c>
      <c r="F606" s="7" t="s">
        <v>47</v>
      </c>
      <c r="G606" s="7">
        <v>2004</v>
      </c>
      <c r="H606" s="15">
        <v>8</v>
      </c>
      <c r="I606" s="11">
        <v>713</v>
      </c>
      <c r="J606" s="12">
        <v>89.125</v>
      </c>
    </row>
    <row r="607" spans="4:10" x14ac:dyDescent="0.2">
      <c r="D607" s="38" t="s">
        <v>99</v>
      </c>
      <c r="E607" s="8" t="s">
        <v>46</v>
      </c>
      <c r="F607" s="8" t="s">
        <v>47</v>
      </c>
      <c r="G607" s="8">
        <v>2005</v>
      </c>
      <c r="H607" s="16">
        <v>7</v>
      </c>
      <c r="I607" s="13">
        <v>604</v>
      </c>
      <c r="J607" s="12">
        <v>86.285714285714292</v>
      </c>
    </row>
    <row r="608" spans="4:10" x14ac:dyDescent="0.2">
      <c r="D608" s="38" t="s">
        <v>99</v>
      </c>
      <c r="E608" s="7" t="s">
        <v>46</v>
      </c>
      <c r="F608" s="7" t="s">
        <v>47</v>
      </c>
      <c r="G608" s="7">
        <v>2006</v>
      </c>
      <c r="H608" s="15">
        <v>7</v>
      </c>
      <c r="I608" s="11">
        <v>602</v>
      </c>
      <c r="J608" s="12">
        <v>86</v>
      </c>
    </row>
    <row r="609" spans="4:10" x14ac:dyDescent="0.2">
      <c r="D609" s="38" t="s">
        <v>99</v>
      </c>
      <c r="E609" s="8" t="s">
        <v>46</v>
      </c>
      <c r="F609" s="8" t="s">
        <v>47</v>
      </c>
      <c r="G609" s="8">
        <v>2007</v>
      </c>
      <c r="H609" s="16">
        <v>7</v>
      </c>
      <c r="I609" s="13">
        <v>614</v>
      </c>
      <c r="J609" s="12">
        <v>87.714285714285708</v>
      </c>
    </row>
    <row r="610" spans="4:10" x14ac:dyDescent="0.2">
      <c r="D610" s="38" t="s">
        <v>99</v>
      </c>
      <c r="E610" s="7" t="s">
        <v>46</v>
      </c>
      <c r="F610" s="7" t="s">
        <v>47</v>
      </c>
      <c r="G610" s="7">
        <v>2008</v>
      </c>
      <c r="H610" s="15">
        <v>6</v>
      </c>
      <c r="I610" s="11">
        <v>563</v>
      </c>
      <c r="J610" s="12">
        <v>93.833333333333329</v>
      </c>
    </row>
    <row r="611" spans="4:10" x14ac:dyDescent="0.2">
      <c r="D611" s="38" t="s">
        <v>99</v>
      </c>
      <c r="E611" s="8" t="s">
        <v>46</v>
      </c>
      <c r="F611" s="8" t="s">
        <v>47</v>
      </c>
      <c r="G611" s="8">
        <v>2009</v>
      </c>
      <c r="H611" s="16">
        <v>6</v>
      </c>
      <c r="I611" s="13">
        <v>525</v>
      </c>
      <c r="J611" s="12">
        <v>87.5</v>
      </c>
    </row>
    <row r="612" spans="4:10" x14ac:dyDescent="0.2">
      <c r="D612" s="38" t="s">
        <v>99</v>
      </c>
      <c r="E612" s="7" t="s">
        <v>46</v>
      </c>
      <c r="F612" s="7" t="s">
        <v>47</v>
      </c>
      <c r="G612" s="7">
        <v>2010</v>
      </c>
      <c r="H612" s="15">
        <v>6</v>
      </c>
      <c r="I612" s="11">
        <v>523.28800000000001</v>
      </c>
      <c r="J612" s="12">
        <v>87.214666666666673</v>
      </c>
    </row>
    <row r="613" spans="4:10" x14ac:dyDescent="0.2">
      <c r="D613" s="38" t="s">
        <v>99</v>
      </c>
      <c r="E613" s="8" t="s">
        <v>46</v>
      </c>
      <c r="F613" s="8" t="s">
        <v>47</v>
      </c>
      <c r="G613" s="8">
        <v>2011</v>
      </c>
      <c r="H613" s="16">
        <v>6</v>
      </c>
      <c r="I613" s="13">
        <v>552.99300000000005</v>
      </c>
      <c r="J613" s="12">
        <v>92.165500000000009</v>
      </c>
    </row>
    <row r="614" spans="4:10" x14ac:dyDescent="0.2">
      <c r="D614" s="38" t="s">
        <v>99</v>
      </c>
      <c r="E614" s="7" t="s">
        <v>46</v>
      </c>
      <c r="F614" s="7" t="s">
        <v>47</v>
      </c>
      <c r="G614" s="7">
        <v>2012</v>
      </c>
      <c r="H614" s="15">
        <v>6</v>
      </c>
      <c r="I614" s="11">
        <v>535.59400000000005</v>
      </c>
      <c r="J614" s="12">
        <v>89.265666666666675</v>
      </c>
    </row>
    <row r="615" spans="4:10" x14ac:dyDescent="0.2">
      <c r="D615" s="38" t="s">
        <v>99</v>
      </c>
      <c r="E615" s="8" t="s">
        <v>46</v>
      </c>
      <c r="F615" s="8" t="s">
        <v>47</v>
      </c>
      <c r="G615" s="8">
        <v>2013</v>
      </c>
      <c r="H615" s="16">
        <v>6</v>
      </c>
      <c r="I615" s="13">
        <v>543.18200000000002</v>
      </c>
      <c r="J615" s="12">
        <v>90.530333333333331</v>
      </c>
    </row>
    <row r="616" spans="4:10" x14ac:dyDescent="0.2">
      <c r="D616" s="38" t="s">
        <v>99</v>
      </c>
      <c r="E616" s="7" t="s">
        <v>46</v>
      </c>
      <c r="F616" s="7" t="s">
        <v>47</v>
      </c>
      <c r="G616" s="7">
        <v>2014</v>
      </c>
      <c r="H616" s="15">
        <v>6</v>
      </c>
      <c r="I616" s="11">
        <v>504.45299999999997</v>
      </c>
      <c r="J616" s="12">
        <v>84.075499999999991</v>
      </c>
    </row>
    <row r="617" spans="4:10" x14ac:dyDescent="0.2">
      <c r="D617" s="38" t="s">
        <v>99</v>
      </c>
      <c r="E617" s="8" t="s">
        <v>46</v>
      </c>
      <c r="F617" s="8" t="s">
        <v>47</v>
      </c>
      <c r="G617" s="8">
        <v>2015</v>
      </c>
      <c r="H617" s="16">
        <v>6</v>
      </c>
      <c r="I617" s="13">
        <v>530.25</v>
      </c>
      <c r="J617" s="12">
        <v>88.375</v>
      </c>
    </row>
    <row r="618" spans="4:10" x14ac:dyDescent="0.2">
      <c r="D618" s="38" t="s">
        <v>99</v>
      </c>
      <c r="E618" s="7" t="s">
        <v>46</v>
      </c>
      <c r="F618" s="7" t="s">
        <v>47</v>
      </c>
      <c r="G618" s="7">
        <v>2016</v>
      </c>
      <c r="H618" s="15">
        <v>6</v>
      </c>
      <c r="I618" s="11">
        <v>487.25200000000001</v>
      </c>
      <c r="J618" s="12">
        <v>81.208666666666673</v>
      </c>
    </row>
    <row r="619" spans="4:10" x14ac:dyDescent="0.2">
      <c r="D619" s="38" t="s">
        <v>99</v>
      </c>
      <c r="E619" s="8" t="s">
        <v>46</v>
      </c>
      <c r="F619" s="8" t="s">
        <v>47</v>
      </c>
      <c r="G619" s="8">
        <v>2017</v>
      </c>
      <c r="H619" s="16">
        <v>6</v>
      </c>
      <c r="I619" s="13">
        <v>565.76300000000003</v>
      </c>
      <c r="J619" s="12">
        <v>94.293833333333339</v>
      </c>
    </row>
    <row r="620" spans="4:10" x14ac:dyDescent="0.2">
      <c r="D620" s="38" t="s">
        <v>99</v>
      </c>
      <c r="E620" s="7" t="s">
        <v>46</v>
      </c>
      <c r="F620" s="7" t="s">
        <v>47</v>
      </c>
      <c r="G620" s="7">
        <v>2018</v>
      </c>
      <c r="H620" s="15">
        <v>6</v>
      </c>
      <c r="I620" s="11">
        <v>410.36700000000002</v>
      </c>
      <c r="J620" s="12">
        <v>68.394500000000008</v>
      </c>
    </row>
    <row r="621" spans="4:10" x14ac:dyDescent="0.2">
      <c r="D621" s="38" t="s">
        <v>99</v>
      </c>
      <c r="E621" s="8" t="s">
        <v>46</v>
      </c>
      <c r="F621" s="8" t="s">
        <v>47</v>
      </c>
      <c r="G621" s="8">
        <v>2019</v>
      </c>
      <c r="H621" s="16">
        <v>4</v>
      </c>
      <c r="I621" s="13">
        <v>398.339</v>
      </c>
      <c r="J621" s="12">
        <v>99.58475</v>
      </c>
    </row>
    <row r="622" spans="4:10" x14ac:dyDescent="0.2">
      <c r="D622" s="38" t="s">
        <v>99</v>
      </c>
      <c r="E622" s="7" t="s">
        <v>46</v>
      </c>
      <c r="F622" s="7" t="s">
        <v>47</v>
      </c>
      <c r="G622" s="7">
        <v>2020</v>
      </c>
      <c r="H622" s="15">
        <v>3</v>
      </c>
      <c r="I622" s="11">
        <v>371.00200000000001</v>
      </c>
      <c r="J622" s="12">
        <v>123.66733333333333</v>
      </c>
    </row>
    <row r="623" spans="4:10" x14ac:dyDescent="0.2">
      <c r="D623" s="38" t="s">
        <v>99</v>
      </c>
      <c r="E623" s="8" t="s">
        <v>46</v>
      </c>
      <c r="F623" s="8" t="s">
        <v>47</v>
      </c>
      <c r="G623" s="8">
        <v>2021</v>
      </c>
      <c r="H623" s="16">
        <v>2</v>
      </c>
      <c r="I623" s="13">
        <v>287.245</v>
      </c>
      <c r="J623" s="12">
        <v>143.6225</v>
      </c>
    </row>
    <row r="624" spans="4:10" x14ac:dyDescent="0.2">
      <c r="D624" s="38" t="s">
        <v>99</v>
      </c>
      <c r="E624" s="43" t="s">
        <v>81</v>
      </c>
      <c r="F624" s="43" t="s">
        <v>86</v>
      </c>
      <c r="G624" s="7">
        <v>1995</v>
      </c>
      <c r="H624" s="15">
        <v>24</v>
      </c>
      <c r="I624" s="11">
        <v>1658</v>
      </c>
      <c r="J624" s="12">
        <v>69.083333333333329</v>
      </c>
    </row>
    <row r="625" spans="4:10" x14ac:dyDescent="0.2">
      <c r="D625" s="38" t="s">
        <v>99</v>
      </c>
      <c r="E625" s="8" t="s">
        <v>81</v>
      </c>
      <c r="F625" s="8" t="s">
        <v>86</v>
      </c>
      <c r="G625" s="8">
        <v>1996</v>
      </c>
      <c r="H625" s="16">
        <v>24</v>
      </c>
      <c r="I625" s="13">
        <v>1626</v>
      </c>
      <c r="J625" s="12">
        <v>67.75</v>
      </c>
    </row>
    <row r="626" spans="4:10" x14ac:dyDescent="0.2">
      <c r="D626" s="38" t="s">
        <v>99</v>
      </c>
      <c r="E626" s="7" t="s">
        <v>81</v>
      </c>
      <c r="F626" s="7" t="s">
        <v>86</v>
      </c>
      <c r="G626" s="7">
        <v>1997</v>
      </c>
      <c r="H626" s="15">
        <v>21</v>
      </c>
      <c r="I626" s="11">
        <v>1616.143</v>
      </c>
      <c r="J626" s="12">
        <v>76.959190476190471</v>
      </c>
    </row>
    <row r="627" spans="4:10" x14ac:dyDescent="0.2">
      <c r="D627" s="38" t="s">
        <v>99</v>
      </c>
      <c r="E627" s="8" t="s">
        <v>81</v>
      </c>
      <c r="F627" s="8" t="s">
        <v>86</v>
      </c>
      <c r="G627" s="8">
        <v>1998</v>
      </c>
      <c r="H627" s="16">
        <v>21</v>
      </c>
      <c r="I627" s="13">
        <v>1573.191</v>
      </c>
      <c r="J627" s="12">
        <v>74.91385714285714</v>
      </c>
    </row>
    <row r="628" spans="4:10" x14ac:dyDescent="0.2">
      <c r="D628" s="38" t="s">
        <v>99</v>
      </c>
      <c r="E628" s="7" t="s">
        <v>81</v>
      </c>
      <c r="F628" s="7" t="s">
        <v>86</v>
      </c>
      <c r="G628" s="7">
        <v>1999</v>
      </c>
      <c r="H628" s="15">
        <v>20</v>
      </c>
      <c r="I628" s="11">
        <v>1627.9690000000001</v>
      </c>
      <c r="J628" s="12">
        <v>81.398449999999997</v>
      </c>
    </row>
    <row r="629" spans="4:10" x14ac:dyDescent="0.2">
      <c r="D629" s="38" t="s">
        <v>99</v>
      </c>
      <c r="E629" s="8" t="s">
        <v>81</v>
      </c>
      <c r="F629" s="8" t="s">
        <v>86</v>
      </c>
      <c r="G629" s="8">
        <v>2000</v>
      </c>
      <c r="H629" s="16">
        <v>19</v>
      </c>
      <c r="I629" s="13">
        <v>1516.8810000000001</v>
      </c>
      <c r="J629" s="12">
        <v>79.835842105263168</v>
      </c>
    </row>
    <row r="630" spans="4:10" x14ac:dyDescent="0.2">
      <c r="D630" s="38" t="s">
        <v>99</v>
      </c>
      <c r="E630" s="7" t="s">
        <v>81</v>
      </c>
      <c r="F630" s="7" t="s">
        <v>86</v>
      </c>
      <c r="G630" s="7">
        <v>2001</v>
      </c>
      <c r="H630" s="15">
        <v>15</v>
      </c>
      <c r="I630" s="11">
        <v>1356.7570000000001</v>
      </c>
      <c r="J630" s="12">
        <v>90.450466666666671</v>
      </c>
    </row>
    <row r="631" spans="4:10" x14ac:dyDescent="0.2">
      <c r="D631" s="38" t="s">
        <v>99</v>
      </c>
      <c r="E631" s="8" t="s">
        <v>81</v>
      </c>
      <c r="F631" s="8" t="s">
        <v>86</v>
      </c>
      <c r="G631" s="8">
        <v>2002</v>
      </c>
      <c r="H631" s="16">
        <v>13</v>
      </c>
      <c r="I631" s="13">
        <v>1343.569</v>
      </c>
      <c r="J631" s="12">
        <v>103.35146153846154</v>
      </c>
    </row>
    <row r="632" spans="4:10" x14ac:dyDescent="0.2">
      <c r="D632" s="38" t="s">
        <v>99</v>
      </c>
      <c r="E632" s="7" t="s">
        <v>81</v>
      </c>
      <c r="F632" s="7" t="s">
        <v>86</v>
      </c>
      <c r="G632" s="7">
        <v>2003</v>
      </c>
      <c r="H632" s="15">
        <v>12</v>
      </c>
      <c r="I632" s="11">
        <v>1391.9570000000001</v>
      </c>
      <c r="J632" s="12">
        <v>115.99641666666668</v>
      </c>
    </row>
    <row r="633" spans="4:10" x14ac:dyDescent="0.2">
      <c r="D633" s="38" t="s">
        <v>99</v>
      </c>
      <c r="E633" s="8" t="s">
        <v>81</v>
      </c>
      <c r="F633" s="8" t="s">
        <v>86</v>
      </c>
      <c r="G633" s="8">
        <v>2004</v>
      </c>
      <c r="H633" s="16">
        <v>12</v>
      </c>
      <c r="I633" s="13">
        <v>1400</v>
      </c>
      <c r="J633" s="12">
        <v>116.66666666666667</v>
      </c>
    </row>
    <row r="634" spans="4:10" x14ac:dyDescent="0.2">
      <c r="D634" s="38" t="s">
        <v>99</v>
      </c>
      <c r="E634" s="7" t="s">
        <v>81</v>
      </c>
      <c r="F634" s="7" t="s">
        <v>86</v>
      </c>
      <c r="G634" s="7">
        <v>2005</v>
      </c>
      <c r="H634" s="15">
        <v>12</v>
      </c>
      <c r="I634" s="11">
        <v>1439</v>
      </c>
      <c r="J634" s="12">
        <v>119.91666666666667</v>
      </c>
    </row>
    <row r="635" spans="4:10" x14ac:dyDescent="0.2">
      <c r="D635" s="38" t="s">
        <v>99</v>
      </c>
      <c r="E635" s="8" t="s">
        <v>81</v>
      </c>
      <c r="F635" s="8" t="s">
        <v>86</v>
      </c>
      <c r="G635" s="8">
        <v>2006</v>
      </c>
      <c r="H635" s="16">
        <v>12</v>
      </c>
      <c r="I635" s="13">
        <v>1446</v>
      </c>
      <c r="J635" s="12">
        <v>120.5</v>
      </c>
    </row>
    <row r="636" spans="4:10" x14ac:dyDescent="0.2">
      <c r="D636" s="38" t="s">
        <v>99</v>
      </c>
      <c r="E636" s="7" t="s">
        <v>81</v>
      </c>
      <c r="F636" s="7" t="s">
        <v>86</v>
      </c>
      <c r="G636" s="7">
        <v>2007</v>
      </c>
      <c r="H636" s="15">
        <v>12</v>
      </c>
      <c r="I636" s="11">
        <v>1347</v>
      </c>
      <c r="J636" s="12">
        <v>112.25</v>
      </c>
    </row>
    <row r="637" spans="4:10" x14ac:dyDescent="0.2">
      <c r="D637" s="38" t="s">
        <v>99</v>
      </c>
      <c r="E637" s="8" t="s">
        <v>81</v>
      </c>
      <c r="F637" s="8" t="s">
        <v>86</v>
      </c>
      <c r="G637" s="8">
        <v>2008</v>
      </c>
      <c r="H637" s="16">
        <v>10</v>
      </c>
      <c r="I637" s="13">
        <v>1334</v>
      </c>
      <c r="J637" s="12">
        <v>133.4</v>
      </c>
    </row>
    <row r="638" spans="4:10" x14ac:dyDescent="0.2">
      <c r="D638" s="38" t="s">
        <v>99</v>
      </c>
      <c r="E638" s="7" t="s">
        <v>81</v>
      </c>
      <c r="F638" s="7" t="s">
        <v>86</v>
      </c>
      <c r="G638" s="7">
        <v>2009</v>
      </c>
      <c r="H638" s="15">
        <v>10</v>
      </c>
      <c r="I638" s="11">
        <v>1339</v>
      </c>
      <c r="J638" s="12">
        <v>133.9</v>
      </c>
    </row>
    <row r="639" spans="4:10" x14ac:dyDescent="0.2">
      <c r="D639" s="38" t="s">
        <v>99</v>
      </c>
      <c r="E639" s="8" t="s">
        <v>81</v>
      </c>
      <c r="F639" s="8" t="s">
        <v>86</v>
      </c>
      <c r="G639" s="8">
        <v>2010</v>
      </c>
      <c r="H639" s="16">
        <v>10</v>
      </c>
      <c r="I639" s="13">
        <v>1371.44</v>
      </c>
      <c r="J639" s="12">
        <v>137.14400000000001</v>
      </c>
    </row>
    <row r="640" spans="4:10" x14ac:dyDescent="0.2">
      <c r="D640" s="38" t="s">
        <v>99</v>
      </c>
      <c r="E640" s="7" t="s">
        <v>81</v>
      </c>
      <c r="F640" s="7" t="s">
        <v>86</v>
      </c>
      <c r="G640" s="7">
        <v>2011</v>
      </c>
      <c r="H640" s="15">
        <v>10</v>
      </c>
      <c r="I640" s="11">
        <v>1432.4559999999999</v>
      </c>
      <c r="J640" s="12">
        <v>143.2456</v>
      </c>
    </row>
    <row r="641" spans="4:10" x14ac:dyDescent="0.2">
      <c r="D641" s="38" t="s">
        <v>99</v>
      </c>
      <c r="E641" s="8" t="s">
        <v>81</v>
      </c>
      <c r="F641" s="8" t="s">
        <v>86</v>
      </c>
      <c r="G641" s="8">
        <v>2012</v>
      </c>
      <c r="H641" s="16">
        <v>9</v>
      </c>
      <c r="I641" s="13">
        <v>1446.0329999999999</v>
      </c>
      <c r="J641" s="12">
        <v>160.67033333333333</v>
      </c>
    </row>
    <row r="642" spans="4:10" x14ac:dyDescent="0.2">
      <c r="D642" s="38" t="s">
        <v>99</v>
      </c>
      <c r="E642" s="7" t="s">
        <v>81</v>
      </c>
      <c r="F642" s="7" t="s">
        <v>86</v>
      </c>
      <c r="G642" s="7">
        <v>2013</v>
      </c>
      <c r="H642" s="15">
        <v>10</v>
      </c>
      <c r="I642" s="11">
        <v>1577.3620000000001</v>
      </c>
      <c r="J642" s="12">
        <v>157.7362</v>
      </c>
    </row>
    <row r="643" spans="4:10" x14ac:dyDescent="0.2">
      <c r="D643" s="38" t="s">
        <v>99</v>
      </c>
      <c r="E643" s="8" t="s">
        <v>81</v>
      </c>
      <c r="F643" s="8" t="s">
        <v>86</v>
      </c>
      <c r="G643" s="8">
        <v>2014</v>
      </c>
      <c r="H643" s="16">
        <v>9</v>
      </c>
      <c r="I643" s="13">
        <v>1585.44</v>
      </c>
      <c r="J643" s="12">
        <v>176.16</v>
      </c>
    </row>
    <row r="644" spans="4:10" x14ac:dyDescent="0.2">
      <c r="D644" s="38" t="s">
        <v>99</v>
      </c>
      <c r="E644" s="7" t="s">
        <v>81</v>
      </c>
      <c r="F644" s="7" t="s">
        <v>86</v>
      </c>
      <c r="G644" s="7">
        <v>2015</v>
      </c>
      <c r="H644" s="15">
        <v>9</v>
      </c>
      <c r="I644" s="11">
        <v>1671.626</v>
      </c>
      <c r="J644" s="12">
        <v>185.73622222222221</v>
      </c>
    </row>
    <row r="645" spans="4:10" x14ac:dyDescent="0.2">
      <c r="D645" s="38" t="s">
        <v>99</v>
      </c>
      <c r="E645" s="8" t="s">
        <v>81</v>
      </c>
      <c r="F645" s="8" t="s">
        <v>86</v>
      </c>
      <c r="G645" s="8">
        <v>2016</v>
      </c>
      <c r="H645" s="16">
        <v>9</v>
      </c>
      <c r="I645" s="13">
        <v>1797.222</v>
      </c>
      <c r="J645" s="12">
        <v>199.69133333333332</v>
      </c>
    </row>
    <row r="646" spans="4:10" x14ac:dyDescent="0.2">
      <c r="D646" s="38" t="s">
        <v>99</v>
      </c>
      <c r="E646" s="7" t="s">
        <v>81</v>
      </c>
      <c r="F646" s="7" t="s">
        <v>86</v>
      </c>
      <c r="G646" s="7">
        <v>2017</v>
      </c>
      <c r="H646" s="15">
        <v>8</v>
      </c>
      <c r="I646" s="11">
        <v>1793.2950000000001</v>
      </c>
      <c r="J646" s="12">
        <v>224.16187500000001</v>
      </c>
    </row>
    <row r="647" spans="4:10" x14ac:dyDescent="0.2">
      <c r="D647" s="38" t="s">
        <v>99</v>
      </c>
      <c r="E647" s="8" t="s">
        <v>81</v>
      </c>
      <c r="F647" s="8" t="s">
        <v>86</v>
      </c>
      <c r="G647" s="8">
        <v>2018</v>
      </c>
      <c r="H647" s="16">
        <v>9</v>
      </c>
      <c r="I647" s="13">
        <v>1729.116</v>
      </c>
      <c r="J647" s="12">
        <v>192.124</v>
      </c>
    </row>
    <row r="648" spans="4:10" x14ac:dyDescent="0.2">
      <c r="D648" s="38" t="s">
        <v>99</v>
      </c>
      <c r="E648" s="7" t="s">
        <v>81</v>
      </c>
      <c r="F648" s="7" t="s">
        <v>86</v>
      </c>
      <c r="G648" s="7">
        <v>2019</v>
      </c>
      <c r="H648" s="15">
        <v>8</v>
      </c>
      <c r="I648" s="11">
        <v>1890.6780000000001</v>
      </c>
      <c r="J648" s="12">
        <v>236.33475000000001</v>
      </c>
    </row>
    <row r="649" spans="4:10" x14ac:dyDescent="0.2">
      <c r="D649" s="38" t="s">
        <v>99</v>
      </c>
      <c r="E649" s="8" t="s">
        <v>81</v>
      </c>
      <c r="F649" s="8" t="s">
        <v>86</v>
      </c>
      <c r="G649" s="8">
        <v>2020</v>
      </c>
      <c r="H649" s="16">
        <v>8</v>
      </c>
      <c r="I649" s="13">
        <v>1950.8889999999999</v>
      </c>
      <c r="J649" s="12">
        <v>243.86112499999999</v>
      </c>
    </row>
    <row r="650" spans="4:10" x14ac:dyDescent="0.2">
      <c r="D650" s="38" t="s">
        <v>99</v>
      </c>
      <c r="E650" s="7" t="s">
        <v>81</v>
      </c>
      <c r="F650" s="7" t="s">
        <v>86</v>
      </c>
      <c r="G650" s="7">
        <v>2021</v>
      </c>
      <c r="H650" s="15">
        <v>8</v>
      </c>
      <c r="I650" s="11">
        <v>2053.6080000000002</v>
      </c>
      <c r="J650" s="12">
        <v>256.70100000000002</v>
      </c>
    </row>
    <row r="651" spans="4:10" x14ac:dyDescent="0.2">
      <c r="D651" s="38" t="s">
        <v>99</v>
      </c>
      <c r="E651" s="44" t="s">
        <v>48</v>
      </c>
      <c r="F651" s="44" t="s">
        <v>49</v>
      </c>
      <c r="G651" s="8">
        <v>1995</v>
      </c>
      <c r="H651" s="16">
        <v>53</v>
      </c>
      <c r="I651" s="13">
        <v>4383</v>
      </c>
      <c r="J651" s="12">
        <v>82.698113207547166</v>
      </c>
    </row>
    <row r="652" spans="4:10" x14ac:dyDescent="0.2">
      <c r="D652" s="38" t="s">
        <v>99</v>
      </c>
      <c r="E652" s="7" t="s">
        <v>48</v>
      </c>
      <c r="F652" s="7" t="s">
        <v>49</v>
      </c>
      <c r="G652" s="7">
        <v>1996</v>
      </c>
      <c r="H652" s="15">
        <v>53</v>
      </c>
      <c r="I652" s="11">
        <v>4297</v>
      </c>
      <c r="J652" s="12">
        <v>81.075471698113205</v>
      </c>
    </row>
    <row r="653" spans="4:10" x14ac:dyDescent="0.2">
      <c r="D653" s="38" t="s">
        <v>99</v>
      </c>
      <c r="E653" s="8" t="s">
        <v>48</v>
      </c>
      <c r="F653" s="8" t="s">
        <v>49</v>
      </c>
      <c r="G653" s="8">
        <v>1997</v>
      </c>
      <c r="H653" s="16">
        <v>53</v>
      </c>
      <c r="I653" s="13">
        <v>4369.7420000000002</v>
      </c>
      <c r="J653" s="12">
        <v>82.447962264150945</v>
      </c>
    </row>
    <row r="654" spans="4:10" x14ac:dyDescent="0.2">
      <c r="D654" s="38" t="s">
        <v>99</v>
      </c>
      <c r="E654" s="7" t="s">
        <v>48</v>
      </c>
      <c r="F654" s="7" t="s">
        <v>49</v>
      </c>
      <c r="G654" s="7">
        <v>1998</v>
      </c>
      <c r="H654" s="15">
        <v>53</v>
      </c>
      <c r="I654" s="11">
        <v>4389.2619999999997</v>
      </c>
      <c r="J654" s="12">
        <v>82.816264150943397</v>
      </c>
    </row>
    <row r="655" spans="4:10" x14ac:dyDescent="0.2">
      <c r="D655" s="38" t="s">
        <v>99</v>
      </c>
      <c r="E655" s="8" t="s">
        <v>48</v>
      </c>
      <c r="F655" s="8" t="s">
        <v>49</v>
      </c>
      <c r="G655" s="8">
        <v>1999</v>
      </c>
      <c r="H655" s="16">
        <v>52</v>
      </c>
      <c r="I655" s="13">
        <v>4409.0079999999998</v>
      </c>
      <c r="J655" s="12">
        <v>84.788615384615383</v>
      </c>
    </row>
    <row r="656" spans="4:10" x14ac:dyDescent="0.2">
      <c r="D656" s="38" t="s">
        <v>99</v>
      </c>
      <c r="E656" s="7" t="s">
        <v>48</v>
      </c>
      <c r="F656" s="7" t="s">
        <v>49</v>
      </c>
      <c r="G656" s="7">
        <v>2000</v>
      </c>
      <c r="H656" s="15">
        <v>51</v>
      </c>
      <c r="I656" s="11">
        <v>4142.3059999999996</v>
      </c>
      <c r="J656" s="12">
        <v>81.221686274509793</v>
      </c>
    </row>
    <row r="657" spans="4:10" x14ac:dyDescent="0.2">
      <c r="D657" s="38" t="s">
        <v>99</v>
      </c>
      <c r="E657" s="8" t="s">
        <v>48</v>
      </c>
      <c r="F657" s="8" t="s">
        <v>49</v>
      </c>
      <c r="G657" s="8">
        <v>2001</v>
      </c>
      <c r="H657" s="16">
        <v>47</v>
      </c>
      <c r="I657" s="13">
        <v>4089.5279999999998</v>
      </c>
      <c r="J657" s="12">
        <v>87.011234042553184</v>
      </c>
    </row>
    <row r="658" spans="4:10" x14ac:dyDescent="0.2">
      <c r="D658" s="38" t="s">
        <v>99</v>
      </c>
      <c r="E658" s="7" t="s">
        <v>48</v>
      </c>
      <c r="F658" s="7" t="s">
        <v>49</v>
      </c>
      <c r="G658" s="7">
        <v>2002</v>
      </c>
      <c r="H658" s="15">
        <v>46</v>
      </c>
      <c r="I658" s="11">
        <v>4309.9690000000001</v>
      </c>
      <c r="J658" s="12">
        <v>93.694978260869561</v>
      </c>
    </row>
    <row r="659" spans="4:10" x14ac:dyDescent="0.2">
      <c r="D659" s="38" t="s">
        <v>99</v>
      </c>
      <c r="E659" s="8" t="s">
        <v>48</v>
      </c>
      <c r="F659" s="8" t="s">
        <v>49</v>
      </c>
      <c r="G659" s="8">
        <v>2003</v>
      </c>
      <c r="H659" s="16">
        <v>47</v>
      </c>
      <c r="I659" s="13">
        <v>4486.1019999999999</v>
      </c>
      <c r="J659" s="12">
        <v>95.448978723404252</v>
      </c>
    </row>
    <row r="660" spans="4:10" x14ac:dyDescent="0.2">
      <c r="D660" s="38" t="s">
        <v>99</v>
      </c>
      <c r="E660" s="7" t="s">
        <v>48</v>
      </c>
      <c r="F660" s="7" t="s">
        <v>49</v>
      </c>
      <c r="G660" s="7">
        <v>2004</v>
      </c>
      <c r="H660" s="15">
        <v>43</v>
      </c>
      <c r="I660" s="11">
        <v>4271</v>
      </c>
      <c r="J660" s="12">
        <v>99.325581395348834</v>
      </c>
    </row>
    <row r="661" spans="4:10" x14ac:dyDescent="0.2">
      <c r="D661" s="38" t="s">
        <v>99</v>
      </c>
      <c r="E661" s="8" t="s">
        <v>48</v>
      </c>
      <c r="F661" s="8" t="s">
        <v>49</v>
      </c>
      <c r="G661" s="8">
        <v>2005</v>
      </c>
      <c r="H661" s="16">
        <v>37</v>
      </c>
      <c r="I661" s="13">
        <v>4244</v>
      </c>
      <c r="J661" s="12">
        <v>114.70270270270271</v>
      </c>
    </row>
    <row r="662" spans="4:10" x14ac:dyDescent="0.2">
      <c r="D662" s="38" t="s">
        <v>99</v>
      </c>
      <c r="E662" s="7" t="s">
        <v>48</v>
      </c>
      <c r="F662" s="7" t="s">
        <v>49</v>
      </c>
      <c r="G662" s="7">
        <v>2006</v>
      </c>
      <c r="H662" s="15">
        <v>33</v>
      </c>
      <c r="I662" s="11">
        <v>4074</v>
      </c>
      <c r="J662" s="12">
        <v>123.45454545454545</v>
      </c>
    </row>
    <row r="663" spans="4:10" x14ac:dyDescent="0.2">
      <c r="D663" s="38" t="s">
        <v>99</v>
      </c>
      <c r="E663" s="8" t="s">
        <v>48</v>
      </c>
      <c r="F663" s="8" t="s">
        <v>49</v>
      </c>
      <c r="G663" s="8">
        <v>2007</v>
      </c>
      <c r="H663" s="16">
        <v>33</v>
      </c>
      <c r="I663" s="13">
        <v>4433</v>
      </c>
      <c r="J663" s="12">
        <v>134.33333333333334</v>
      </c>
    </row>
    <row r="664" spans="4:10" x14ac:dyDescent="0.2">
      <c r="D664" s="38" t="s">
        <v>99</v>
      </c>
      <c r="E664" s="7" t="s">
        <v>48</v>
      </c>
      <c r="F664" s="7" t="s">
        <v>49</v>
      </c>
      <c r="G664" s="7">
        <v>2008</v>
      </c>
      <c r="H664" s="15">
        <v>33</v>
      </c>
      <c r="I664" s="11">
        <v>4382</v>
      </c>
      <c r="J664" s="12">
        <v>132.78787878787878</v>
      </c>
    </row>
    <row r="665" spans="4:10" x14ac:dyDescent="0.2">
      <c r="D665" s="38" t="s">
        <v>99</v>
      </c>
      <c r="E665" s="8" t="s">
        <v>48</v>
      </c>
      <c r="F665" s="8" t="s">
        <v>49</v>
      </c>
      <c r="G665" s="8">
        <v>2009</v>
      </c>
      <c r="H665" s="16">
        <v>31</v>
      </c>
      <c r="I665" s="13">
        <v>4388</v>
      </c>
      <c r="J665" s="12">
        <v>141.54838709677421</v>
      </c>
    </row>
    <row r="666" spans="4:10" x14ac:dyDescent="0.2">
      <c r="D666" s="38" t="s">
        <v>99</v>
      </c>
      <c r="E666" s="7" t="s">
        <v>48</v>
      </c>
      <c r="F666" s="7" t="s">
        <v>49</v>
      </c>
      <c r="G666" s="7">
        <v>2010</v>
      </c>
      <c r="H666" s="15">
        <v>29</v>
      </c>
      <c r="I666" s="11">
        <v>4532.5739999999996</v>
      </c>
      <c r="J666" s="12">
        <v>156.29565517241377</v>
      </c>
    </row>
    <row r="667" spans="4:10" x14ac:dyDescent="0.2">
      <c r="D667" s="38" t="s">
        <v>99</v>
      </c>
      <c r="E667" s="8" t="s">
        <v>48</v>
      </c>
      <c r="F667" s="8" t="s">
        <v>49</v>
      </c>
      <c r="G667" s="8">
        <v>2011</v>
      </c>
      <c r="H667" s="16">
        <v>31</v>
      </c>
      <c r="I667" s="13">
        <v>4610.5680000000002</v>
      </c>
      <c r="J667" s="12">
        <v>148.72800000000001</v>
      </c>
    </row>
    <row r="668" spans="4:10" x14ac:dyDescent="0.2">
      <c r="D668" s="38" t="s">
        <v>99</v>
      </c>
      <c r="E668" s="7" t="s">
        <v>48</v>
      </c>
      <c r="F668" s="7" t="s">
        <v>49</v>
      </c>
      <c r="G668" s="7">
        <v>2012</v>
      </c>
      <c r="H668" s="15">
        <v>26</v>
      </c>
      <c r="I668" s="11">
        <v>5136.8130000000001</v>
      </c>
      <c r="J668" s="12">
        <v>197.56973076923077</v>
      </c>
    </row>
    <row r="669" spans="4:10" x14ac:dyDescent="0.2">
      <c r="D669" s="38" t="s">
        <v>99</v>
      </c>
      <c r="E669" s="8" t="s">
        <v>48</v>
      </c>
      <c r="F669" s="8" t="s">
        <v>49</v>
      </c>
      <c r="G669" s="8">
        <v>2013</v>
      </c>
      <c r="H669" s="16">
        <v>23</v>
      </c>
      <c r="I669" s="13">
        <v>5376.2929999999997</v>
      </c>
      <c r="J669" s="12">
        <v>233.75186956521739</v>
      </c>
    </row>
    <row r="670" spans="4:10" x14ac:dyDescent="0.2">
      <c r="D670" s="38" t="s">
        <v>99</v>
      </c>
      <c r="E670" s="7" t="s">
        <v>48</v>
      </c>
      <c r="F670" s="7" t="s">
        <v>49</v>
      </c>
      <c r="G670" s="7">
        <v>2014</v>
      </c>
      <c r="H670" s="15">
        <v>22</v>
      </c>
      <c r="I670" s="11">
        <v>5600.5950000000003</v>
      </c>
      <c r="J670" s="12">
        <v>254.57250000000002</v>
      </c>
    </row>
    <row r="671" spans="4:10" x14ac:dyDescent="0.2">
      <c r="D671" s="38" t="s">
        <v>99</v>
      </c>
      <c r="E671" s="8" t="s">
        <v>48</v>
      </c>
      <c r="F671" s="8" t="s">
        <v>49</v>
      </c>
      <c r="G671" s="8">
        <v>2015</v>
      </c>
      <c r="H671" s="16">
        <v>20</v>
      </c>
      <c r="I671" s="13">
        <v>5801.4250000000002</v>
      </c>
      <c r="J671" s="12">
        <v>290.07125000000002</v>
      </c>
    </row>
    <row r="672" spans="4:10" x14ac:dyDescent="0.2">
      <c r="D672" s="38" t="s">
        <v>99</v>
      </c>
      <c r="E672" s="7" t="s">
        <v>48</v>
      </c>
      <c r="F672" s="7" t="s">
        <v>49</v>
      </c>
      <c r="G672" s="7">
        <v>2016</v>
      </c>
      <c r="H672" s="15">
        <v>18</v>
      </c>
      <c r="I672" s="11">
        <v>5544.7619999999997</v>
      </c>
      <c r="J672" s="12">
        <v>308.04233333333332</v>
      </c>
    </row>
    <row r="673" spans="4:10" x14ac:dyDescent="0.2">
      <c r="D673" s="38" t="s">
        <v>99</v>
      </c>
      <c r="E673" s="8" t="s">
        <v>48</v>
      </c>
      <c r="F673" s="8" t="s">
        <v>49</v>
      </c>
      <c r="G673" s="8">
        <v>2017</v>
      </c>
      <c r="H673" s="16">
        <v>17</v>
      </c>
      <c r="I673" s="13">
        <v>5557.3029999999999</v>
      </c>
      <c r="J673" s="12">
        <v>326.90017647058824</v>
      </c>
    </row>
    <row r="674" spans="4:10" x14ac:dyDescent="0.2">
      <c r="D674" s="38" t="s">
        <v>99</v>
      </c>
      <c r="E674" s="7" t="s">
        <v>48</v>
      </c>
      <c r="F674" s="7" t="s">
        <v>49</v>
      </c>
      <c r="G674" s="7">
        <v>2018</v>
      </c>
      <c r="H674" s="15">
        <v>17</v>
      </c>
      <c r="I674" s="11">
        <v>5778.6459999999997</v>
      </c>
      <c r="J674" s="12">
        <v>339.92035294117647</v>
      </c>
    </row>
    <row r="675" spans="4:10" x14ac:dyDescent="0.2">
      <c r="D675" s="38" t="s">
        <v>99</v>
      </c>
      <c r="E675" s="8" t="s">
        <v>48</v>
      </c>
      <c r="F675" s="8" t="s">
        <v>49</v>
      </c>
      <c r="G675" s="8">
        <v>2019</v>
      </c>
      <c r="H675" s="16">
        <v>17</v>
      </c>
      <c r="I675" s="13">
        <v>5838.9080000000004</v>
      </c>
      <c r="J675" s="12">
        <v>343.46517647058823</v>
      </c>
    </row>
    <row r="676" spans="4:10" x14ac:dyDescent="0.2">
      <c r="D676" s="38" t="s">
        <v>99</v>
      </c>
      <c r="E676" s="7" t="s">
        <v>48</v>
      </c>
      <c r="F676" s="7" t="s">
        <v>49</v>
      </c>
      <c r="G676" s="7">
        <v>2020</v>
      </c>
      <c r="H676" s="15">
        <v>17</v>
      </c>
      <c r="I676" s="11">
        <v>5949.7790000000005</v>
      </c>
      <c r="J676" s="12">
        <v>349.98700000000002</v>
      </c>
    </row>
    <row r="677" spans="4:10" x14ac:dyDescent="0.2">
      <c r="D677" s="38" t="s">
        <v>99</v>
      </c>
      <c r="E677" s="8" t="s">
        <v>48</v>
      </c>
      <c r="F677" s="8" t="s">
        <v>49</v>
      </c>
      <c r="G677" s="8">
        <v>2021</v>
      </c>
      <c r="H677" s="16">
        <v>17</v>
      </c>
      <c r="I677" s="13">
        <v>6250.4620000000004</v>
      </c>
      <c r="J677" s="12">
        <v>367.67423529411769</v>
      </c>
    </row>
    <row r="678" spans="4:10" x14ac:dyDescent="0.2">
      <c r="D678" s="38" t="s">
        <v>99</v>
      </c>
      <c r="E678" s="43" t="s">
        <v>50</v>
      </c>
      <c r="F678" s="43" t="s">
        <v>51</v>
      </c>
      <c r="G678" s="7">
        <v>1995</v>
      </c>
      <c r="H678" s="15">
        <v>73</v>
      </c>
      <c r="I678" s="11">
        <v>5837</v>
      </c>
      <c r="J678" s="12">
        <v>79.958904109589042</v>
      </c>
    </row>
    <row r="679" spans="4:10" x14ac:dyDescent="0.2">
      <c r="D679" s="38" t="s">
        <v>99</v>
      </c>
      <c r="E679" s="8" t="s">
        <v>50</v>
      </c>
      <c r="F679" s="8" t="s">
        <v>51</v>
      </c>
      <c r="G679" s="8">
        <v>1996</v>
      </c>
      <c r="H679" s="16">
        <v>73</v>
      </c>
      <c r="I679" s="13">
        <v>5619</v>
      </c>
      <c r="J679" s="12">
        <v>76.972602739726028</v>
      </c>
    </row>
    <row r="680" spans="4:10" x14ac:dyDescent="0.2">
      <c r="D680" s="38" t="s">
        <v>99</v>
      </c>
      <c r="E680" s="7" t="s">
        <v>50</v>
      </c>
      <c r="F680" s="7" t="s">
        <v>51</v>
      </c>
      <c r="G680" s="7">
        <v>1997</v>
      </c>
      <c r="H680" s="15">
        <v>73</v>
      </c>
      <c r="I680" s="11">
        <v>5761.0829999999996</v>
      </c>
      <c r="J680" s="12">
        <v>78.918945205479446</v>
      </c>
    </row>
    <row r="681" spans="4:10" x14ac:dyDescent="0.2">
      <c r="D681" s="38" t="s">
        <v>99</v>
      </c>
      <c r="E681" s="8" t="s">
        <v>50</v>
      </c>
      <c r="F681" s="8" t="s">
        <v>51</v>
      </c>
      <c r="G681" s="8">
        <v>1998</v>
      </c>
      <c r="H681" s="16">
        <v>72</v>
      </c>
      <c r="I681" s="13">
        <v>5715.2529999999997</v>
      </c>
      <c r="J681" s="12">
        <v>79.378513888888889</v>
      </c>
    </row>
    <row r="682" spans="4:10" x14ac:dyDescent="0.2">
      <c r="D682" s="38" t="s">
        <v>99</v>
      </c>
      <c r="E682" s="7" t="s">
        <v>50</v>
      </c>
      <c r="F682" s="7" t="s">
        <v>51</v>
      </c>
      <c r="G682" s="7">
        <v>1999</v>
      </c>
      <c r="H682" s="15">
        <v>69</v>
      </c>
      <c r="I682" s="11">
        <v>5632.22</v>
      </c>
      <c r="J682" s="12">
        <v>81.626376811594213</v>
      </c>
    </row>
    <row r="683" spans="4:10" x14ac:dyDescent="0.2">
      <c r="D683" s="38" t="s">
        <v>99</v>
      </c>
      <c r="E683" s="8" t="s">
        <v>50</v>
      </c>
      <c r="F683" s="8" t="s">
        <v>51</v>
      </c>
      <c r="G683" s="8">
        <v>2000</v>
      </c>
      <c r="H683" s="16">
        <v>68</v>
      </c>
      <c r="I683" s="13">
        <v>5706.9089999999997</v>
      </c>
      <c r="J683" s="12">
        <v>83.925132352941176</v>
      </c>
    </row>
    <row r="684" spans="4:10" x14ac:dyDescent="0.2">
      <c r="D684" s="38" t="s">
        <v>99</v>
      </c>
      <c r="E684" s="7" t="s">
        <v>50</v>
      </c>
      <c r="F684" s="7" t="s">
        <v>51</v>
      </c>
      <c r="G684" s="7">
        <v>2001</v>
      </c>
      <c r="H684" s="15">
        <v>64</v>
      </c>
      <c r="I684" s="11">
        <v>5455.1890000000003</v>
      </c>
      <c r="J684" s="12">
        <v>85.237328125000005</v>
      </c>
    </row>
    <row r="685" spans="4:10" x14ac:dyDescent="0.2">
      <c r="D685" s="38" t="s">
        <v>99</v>
      </c>
      <c r="E685" s="8" t="s">
        <v>50</v>
      </c>
      <c r="F685" s="8" t="s">
        <v>51</v>
      </c>
      <c r="G685" s="8">
        <v>2002</v>
      </c>
      <c r="H685" s="16">
        <v>60</v>
      </c>
      <c r="I685" s="13">
        <v>5296.6819999999998</v>
      </c>
      <c r="J685" s="12">
        <v>88.278033333333326</v>
      </c>
    </row>
    <row r="686" spans="4:10" x14ac:dyDescent="0.2">
      <c r="D686" s="38" t="s">
        <v>99</v>
      </c>
      <c r="E686" s="7" t="s">
        <v>50</v>
      </c>
      <c r="F686" s="7" t="s">
        <v>51</v>
      </c>
      <c r="G686" s="7">
        <v>2003</v>
      </c>
      <c r="H686" s="15">
        <v>58</v>
      </c>
      <c r="I686" s="11">
        <v>5490.4830000000002</v>
      </c>
      <c r="J686" s="12">
        <v>94.663499999999999</v>
      </c>
    </row>
    <row r="687" spans="4:10" x14ac:dyDescent="0.2">
      <c r="D687" s="38" t="s">
        <v>99</v>
      </c>
      <c r="E687" s="8" t="s">
        <v>50</v>
      </c>
      <c r="F687" s="8" t="s">
        <v>51</v>
      </c>
      <c r="G687" s="8">
        <v>2004</v>
      </c>
      <c r="H687" s="16">
        <v>55</v>
      </c>
      <c r="I687" s="13">
        <v>5463</v>
      </c>
      <c r="J687" s="12">
        <v>99.327272727272728</v>
      </c>
    </row>
    <row r="688" spans="4:10" x14ac:dyDescent="0.2">
      <c r="D688" s="38" t="s">
        <v>99</v>
      </c>
      <c r="E688" s="7" t="s">
        <v>50</v>
      </c>
      <c r="F688" s="7" t="s">
        <v>51</v>
      </c>
      <c r="G688" s="7">
        <v>2005</v>
      </c>
      <c r="H688" s="15">
        <v>52</v>
      </c>
      <c r="I688" s="11">
        <v>5506</v>
      </c>
      <c r="J688" s="12">
        <v>105.88461538461539</v>
      </c>
    </row>
    <row r="689" spans="4:10" x14ac:dyDescent="0.2">
      <c r="D689" s="38" t="s">
        <v>99</v>
      </c>
      <c r="E689" s="8" t="s">
        <v>50</v>
      </c>
      <c r="F689" s="8" t="s">
        <v>51</v>
      </c>
      <c r="G689" s="8">
        <v>2006</v>
      </c>
      <c r="H689" s="16">
        <v>51</v>
      </c>
      <c r="I689" s="13">
        <v>5584</v>
      </c>
      <c r="J689" s="12">
        <v>109.49019607843137</v>
      </c>
    </row>
    <row r="690" spans="4:10" x14ac:dyDescent="0.2">
      <c r="D690" s="38" t="s">
        <v>99</v>
      </c>
      <c r="E690" s="7" t="s">
        <v>50</v>
      </c>
      <c r="F690" s="7" t="s">
        <v>51</v>
      </c>
      <c r="G690" s="7">
        <v>2007</v>
      </c>
      <c r="H690" s="15">
        <v>47</v>
      </c>
      <c r="I690" s="11">
        <v>5786</v>
      </c>
      <c r="J690" s="12">
        <v>123.1063829787234</v>
      </c>
    </row>
    <row r="691" spans="4:10" x14ac:dyDescent="0.2">
      <c r="D691" s="38" t="s">
        <v>99</v>
      </c>
      <c r="E691" s="8" t="s">
        <v>50</v>
      </c>
      <c r="F691" s="8" t="s">
        <v>51</v>
      </c>
      <c r="G691" s="8">
        <v>2008</v>
      </c>
      <c r="H691" s="16">
        <v>44</v>
      </c>
      <c r="I691" s="13">
        <v>5683</v>
      </c>
      <c r="J691" s="12">
        <v>129.15909090909091</v>
      </c>
    </row>
    <row r="692" spans="4:10" x14ac:dyDescent="0.2">
      <c r="D692" s="38" t="s">
        <v>99</v>
      </c>
      <c r="E692" s="7" t="s">
        <v>50</v>
      </c>
      <c r="F692" s="7" t="s">
        <v>51</v>
      </c>
      <c r="G692" s="7">
        <v>2009</v>
      </c>
      <c r="H692" s="15">
        <v>43</v>
      </c>
      <c r="I692" s="11">
        <v>5619</v>
      </c>
      <c r="J692" s="12">
        <v>130.67441860465115</v>
      </c>
    </row>
    <row r="693" spans="4:10" x14ac:dyDescent="0.2">
      <c r="D693" s="38" t="s">
        <v>99</v>
      </c>
      <c r="E693" s="8" t="s">
        <v>50</v>
      </c>
      <c r="F693" s="8" t="s">
        <v>51</v>
      </c>
      <c r="G693" s="8">
        <v>2010</v>
      </c>
      <c r="H693" s="16">
        <v>41</v>
      </c>
      <c r="I693" s="13">
        <v>5841.7259999999997</v>
      </c>
      <c r="J693" s="12">
        <v>142.48112195121951</v>
      </c>
    </row>
    <row r="694" spans="4:10" x14ac:dyDescent="0.2">
      <c r="D694" s="38" t="s">
        <v>99</v>
      </c>
      <c r="E694" s="7" t="s">
        <v>50</v>
      </c>
      <c r="F694" s="7" t="s">
        <v>51</v>
      </c>
      <c r="G694" s="7">
        <v>2011</v>
      </c>
      <c r="H694" s="15">
        <v>40</v>
      </c>
      <c r="I694" s="11">
        <v>5779.2359999999999</v>
      </c>
      <c r="J694" s="12">
        <v>144.48089999999999</v>
      </c>
    </row>
    <row r="695" spans="4:10" x14ac:dyDescent="0.2">
      <c r="D695" s="38" t="s">
        <v>99</v>
      </c>
      <c r="E695" s="8" t="s">
        <v>50</v>
      </c>
      <c r="F695" s="8" t="s">
        <v>51</v>
      </c>
      <c r="G695" s="8">
        <v>2012</v>
      </c>
      <c r="H695" s="16">
        <v>40</v>
      </c>
      <c r="I695" s="13">
        <v>5789.99</v>
      </c>
      <c r="J695" s="12">
        <v>144.74975000000001</v>
      </c>
    </row>
    <row r="696" spans="4:10" x14ac:dyDescent="0.2">
      <c r="D696" s="38" t="s">
        <v>99</v>
      </c>
      <c r="E696" s="7" t="s">
        <v>50</v>
      </c>
      <c r="F696" s="7" t="s">
        <v>51</v>
      </c>
      <c r="G696" s="7">
        <v>2013</v>
      </c>
      <c r="H696" s="15">
        <v>38</v>
      </c>
      <c r="I696" s="11">
        <v>5621.5659999999998</v>
      </c>
      <c r="J696" s="12">
        <v>147.93594736842104</v>
      </c>
    </row>
    <row r="697" spans="4:10" x14ac:dyDescent="0.2">
      <c r="D697" s="38" t="s">
        <v>99</v>
      </c>
      <c r="E697" s="8" t="s">
        <v>50</v>
      </c>
      <c r="F697" s="8" t="s">
        <v>51</v>
      </c>
      <c r="G697" s="8">
        <v>2014</v>
      </c>
      <c r="H697" s="16">
        <v>36</v>
      </c>
      <c r="I697" s="13">
        <v>5603.9080000000004</v>
      </c>
      <c r="J697" s="12">
        <v>155.66411111111111</v>
      </c>
    </row>
    <row r="698" spans="4:10" x14ac:dyDescent="0.2">
      <c r="D698" s="38" t="s">
        <v>99</v>
      </c>
      <c r="E698" s="7" t="s">
        <v>50</v>
      </c>
      <c r="F698" s="7" t="s">
        <v>51</v>
      </c>
      <c r="G698" s="7">
        <v>2015</v>
      </c>
      <c r="H698" s="15">
        <v>32</v>
      </c>
      <c r="I698" s="11">
        <v>5613.375</v>
      </c>
      <c r="J698" s="12">
        <v>175.41796875</v>
      </c>
    </row>
    <row r="699" spans="4:10" x14ac:dyDescent="0.2">
      <c r="D699" s="38" t="s">
        <v>99</v>
      </c>
      <c r="E699" s="8" t="s">
        <v>50</v>
      </c>
      <c r="F699" s="8" t="s">
        <v>51</v>
      </c>
      <c r="G699" s="8">
        <v>2016</v>
      </c>
      <c r="H699" s="16">
        <v>34</v>
      </c>
      <c r="I699" s="13">
        <v>5597.64</v>
      </c>
      <c r="J699" s="12">
        <v>164.63647058823531</v>
      </c>
    </row>
    <row r="700" spans="4:10" x14ac:dyDescent="0.2">
      <c r="D700" s="38" t="s">
        <v>99</v>
      </c>
      <c r="E700" s="7" t="s">
        <v>50</v>
      </c>
      <c r="F700" s="7" t="s">
        <v>51</v>
      </c>
      <c r="G700" s="7">
        <v>2017</v>
      </c>
      <c r="H700" s="15">
        <v>33</v>
      </c>
      <c r="I700" s="11">
        <v>5269.6549999999997</v>
      </c>
      <c r="J700" s="12">
        <v>159.68651515151515</v>
      </c>
    </row>
    <row r="701" spans="4:10" x14ac:dyDescent="0.2">
      <c r="D701" s="38" t="s">
        <v>99</v>
      </c>
      <c r="E701" s="8" t="s">
        <v>50</v>
      </c>
      <c r="F701" s="8" t="s">
        <v>51</v>
      </c>
      <c r="G701" s="8">
        <v>2018</v>
      </c>
      <c r="H701" s="16">
        <v>32</v>
      </c>
      <c r="I701" s="13">
        <v>5401.7640000000001</v>
      </c>
      <c r="J701" s="12">
        <v>168.805125</v>
      </c>
    </row>
    <row r="702" spans="4:10" x14ac:dyDescent="0.2">
      <c r="D702" s="38" t="s">
        <v>99</v>
      </c>
      <c r="E702" s="7" t="s">
        <v>50</v>
      </c>
      <c r="F702" s="7" t="s">
        <v>51</v>
      </c>
      <c r="G702" s="7">
        <v>2019</v>
      </c>
      <c r="H702" s="15">
        <v>30</v>
      </c>
      <c r="I702" s="11">
        <v>5412.44</v>
      </c>
      <c r="J702" s="12">
        <v>180.41466666666665</v>
      </c>
    </row>
    <row r="703" spans="4:10" x14ac:dyDescent="0.2">
      <c r="D703" s="38" t="s">
        <v>99</v>
      </c>
      <c r="E703" s="8" t="s">
        <v>50</v>
      </c>
      <c r="F703" s="8" t="s">
        <v>51</v>
      </c>
      <c r="G703" s="8">
        <v>2020</v>
      </c>
      <c r="H703" s="16">
        <v>28</v>
      </c>
      <c r="I703" s="13">
        <v>5510.299</v>
      </c>
      <c r="J703" s="12">
        <v>196.79639285714285</v>
      </c>
    </row>
    <row r="704" spans="4:10" x14ac:dyDescent="0.2">
      <c r="D704" s="38" t="s">
        <v>99</v>
      </c>
      <c r="E704" s="7" t="s">
        <v>50</v>
      </c>
      <c r="F704" s="7" t="s">
        <v>51</v>
      </c>
      <c r="G704" s="7">
        <v>2021</v>
      </c>
      <c r="H704" s="15">
        <v>24</v>
      </c>
      <c r="I704" s="11">
        <v>5523.7780000000002</v>
      </c>
      <c r="J704" s="12">
        <v>230.15741666666668</v>
      </c>
    </row>
    <row r="705" spans="4:10" x14ac:dyDescent="0.2">
      <c r="D705" s="38" t="s">
        <v>99</v>
      </c>
      <c r="E705" s="44" t="s">
        <v>52</v>
      </c>
      <c r="F705" s="44" t="s">
        <v>53</v>
      </c>
      <c r="G705" s="8">
        <v>1995</v>
      </c>
      <c r="H705" s="16">
        <v>93</v>
      </c>
      <c r="I705" s="13">
        <v>8908</v>
      </c>
      <c r="J705" s="12">
        <v>95.784946236559136</v>
      </c>
    </row>
    <row r="706" spans="4:10" x14ac:dyDescent="0.2">
      <c r="D706" s="38" t="s">
        <v>99</v>
      </c>
      <c r="E706" s="7" t="s">
        <v>52</v>
      </c>
      <c r="F706" s="7" t="s">
        <v>53</v>
      </c>
      <c r="G706" s="7">
        <v>1996</v>
      </c>
      <c r="H706" s="15">
        <v>93</v>
      </c>
      <c r="I706" s="11">
        <v>8705</v>
      </c>
      <c r="J706" s="12">
        <v>93.602150537634415</v>
      </c>
    </row>
    <row r="707" spans="4:10" x14ac:dyDescent="0.2">
      <c r="D707" s="38" t="s">
        <v>99</v>
      </c>
      <c r="E707" s="8" t="s">
        <v>52</v>
      </c>
      <c r="F707" s="8" t="s">
        <v>53</v>
      </c>
      <c r="G707" s="8">
        <v>1997</v>
      </c>
      <c r="H707" s="16">
        <v>93</v>
      </c>
      <c r="I707" s="13">
        <v>8882.5280000000002</v>
      </c>
      <c r="J707" s="12">
        <v>95.511053763440856</v>
      </c>
    </row>
    <row r="708" spans="4:10" x14ac:dyDescent="0.2">
      <c r="D708" s="38" t="s">
        <v>99</v>
      </c>
      <c r="E708" s="7" t="s">
        <v>52</v>
      </c>
      <c r="F708" s="7" t="s">
        <v>53</v>
      </c>
      <c r="G708" s="7">
        <v>1998</v>
      </c>
      <c r="H708" s="15">
        <v>92</v>
      </c>
      <c r="I708" s="11">
        <v>8929.0059999999994</v>
      </c>
      <c r="J708" s="12">
        <v>97.054413043478249</v>
      </c>
    </row>
    <row r="709" spans="4:10" x14ac:dyDescent="0.2">
      <c r="D709" s="38" t="s">
        <v>99</v>
      </c>
      <c r="E709" s="8" t="s">
        <v>52</v>
      </c>
      <c r="F709" s="8" t="s">
        <v>53</v>
      </c>
      <c r="G709" s="8">
        <v>1999</v>
      </c>
      <c r="H709" s="16">
        <v>91</v>
      </c>
      <c r="I709" s="13">
        <v>8893.7980000000007</v>
      </c>
      <c r="J709" s="12">
        <v>97.734043956043962</v>
      </c>
    </row>
    <row r="710" spans="4:10" x14ac:dyDescent="0.2">
      <c r="D710" s="38" t="s">
        <v>99</v>
      </c>
      <c r="E710" s="7" t="s">
        <v>52</v>
      </c>
      <c r="F710" s="7" t="s">
        <v>53</v>
      </c>
      <c r="G710" s="7">
        <v>2000</v>
      </c>
      <c r="H710" s="15">
        <v>89</v>
      </c>
      <c r="I710" s="11">
        <v>8583.3860000000004</v>
      </c>
      <c r="J710" s="12">
        <v>96.442539325842702</v>
      </c>
    </row>
    <row r="711" spans="4:10" x14ac:dyDescent="0.2">
      <c r="D711" s="38" t="s">
        <v>99</v>
      </c>
      <c r="E711" s="8" t="s">
        <v>52</v>
      </c>
      <c r="F711" s="8" t="s">
        <v>53</v>
      </c>
      <c r="G711" s="8">
        <v>2001</v>
      </c>
      <c r="H711" s="16">
        <v>84</v>
      </c>
      <c r="I711" s="13">
        <v>8563.0609999999997</v>
      </c>
      <c r="J711" s="12">
        <v>101.94120238095238</v>
      </c>
    </row>
    <row r="712" spans="4:10" x14ac:dyDescent="0.2">
      <c r="D712" s="38" t="s">
        <v>99</v>
      </c>
      <c r="E712" s="7" t="s">
        <v>52</v>
      </c>
      <c r="F712" s="7" t="s">
        <v>53</v>
      </c>
      <c r="G712" s="7">
        <v>2002</v>
      </c>
      <c r="H712" s="15">
        <v>80</v>
      </c>
      <c r="I712" s="11">
        <v>8679.23</v>
      </c>
      <c r="J712" s="12">
        <v>108.490375</v>
      </c>
    </row>
    <row r="713" spans="4:10" x14ac:dyDescent="0.2">
      <c r="D713" s="38" t="s">
        <v>99</v>
      </c>
      <c r="E713" s="8" t="s">
        <v>52</v>
      </c>
      <c r="F713" s="8" t="s">
        <v>53</v>
      </c>
      <c r="G713" s="8">
        <v>2003</v>
      </c>
      <c r="H713" s="16">
        <v>75</v>
      </c>
      <c r="I713" s="13">
        <v>9030.1959999999999</v>
      </c>
      <c r="J713" s="12">
        <v>120.40261333333333</v>
      </c>
    </row>
    <row r="714" spans="4:10" x14ac:dyDescent="0.2">
      <c r="D714" s="38" t="s">
        <v>99</v>
      </c>
      <c r="E714" s="7" t="s">
        <v>52</v>
      </c>
      <c r="F714" s="7" t="s">
        <v>53</v>
      </c>
      <c r="G714" s="7">
        <v>2004</v>
      </c>
      <c r="H714" s="15">
        <v>72</v>
      </c>
      <c r="I714" s="11">
        <v>8818</v>
      </c>
      <c r="J714" s="12">
        <v>122.47222222222223</v>
      </c>
    </row>
    <row r="715" spans="4:10" x14ac:dyDescent="0.2">
      <c r="D715" s="38" t="s">
        <v>99</v>
      </c>
      <c r="E715" s="8" t="s">
        <v>52</v>
      </c>
      <c r="F715" s="8" t="s">
        <v>53</v>
      </c>
      <c r="G715" s="8">
        <v>2005</v>
      </c>
      <c r="H715" s="16">
        <v>70</v>
      </c>
      <c r="I715" s="13">
        <v>8732</v>
      </c>
      <c r="J715" s="12">
        <v>124.74285714285715</v>
      </c>
    </row>
    <row r="716" spans="4:10" x14ac:dyDescent="0.2">
      <c r="D716" s="38" t="s">
        <v>99</v>
      </c>
      <c r="E716" s="7" t="s">
        <v>52</v>
      </c>
      <c r="F716" s="7" t="s">
        <v>53</v>
      </c>
      <c r="G716" s="7">
        <v>2006</v>
      </c>
      <c r="H716" s="15">
        <v>68</v>
      </c>
      <c r="I716" s="11">
        <v>8886</v>
      </c>
      <c r="J716" s="12">
        <v>130.6764705882353</v>
      </c>
    </row>
    <row r="717" spans="4:10" x14ac:dyDescent="0.2">
      <c r="D717" s="38" t="s">
        <v>99</v>
      </c>
      <c r="E717" s="8" t="s">
        <v>52</v>
      </c>
      <c r="F717" s="8" t="s">
        <v>53</v>
      </c>
      <c r="G717" s="8">
        <v>2007</v>
      </c>
      <c r="H717" s="16">
        <v>63</v>
      </c>
      <c r="I717" s="13">
        <v>9603</v>
      </c>
      <c r="J717" s="12">
        <v>152.42857142857142</v>
      </c>
    </row>
    <row r="718" spans="4:10" x14ac:dyDescent="0.2">
      <c r="D718" s="38" t="s">
        <v>99</v>
      </c>
      <c r="E718" s="7" t="s">
        <v>52</v>
      </c>
      <c r="F718" s="7" t="s">
        <v>53</v>
      </c>
      <c r="G718" s="7">
        <v>2008</v>
      </c>
      <c r="H718" s="15">
        <v>63</v>
      </c>
      <c r="I718" s="11">
        <v>9721</v>
      </c>
      <c r="J718" s="12">
        <v>154.30158730158729</v>
      </c>
    </row>
    <row r="719" spans="4:10" x14ac:dyDescent="0.2">
      <c r="D719" s="38" t="s">
        <v>99</v>
      </c>
      <c r="E719" s="8" t="s">
        <v>52</v>
      </c>
      <c r="F719" s="8" t="s">
        <v>53</v>
      </c>
      <c r="G719" s="8">
        <v>2009</v>
      </c>
      <c r="H719" s="16">
        <v>61</v>
      </c>
      <c r="I719" s="13">
        <v>9810</v>
      </c>
      <c r="J719" s="12">
        <v>160.81967213114754</v>
      </c>
    </row>
    <row r="720" spans="4:10" x14ac:dyDescent="0.2">
      <c r="D720" s="38" t="s">
        <v>99</v>
      </c>
      <c r="E720" s="7" t="s">
        <v>52</v>
      </c>
      <c r="F720" s="7" t="s">
        <v>53</v>
      </c>
      <c r="G720" s="7">
        <v>2010</v>
      </c>
      <c r="H720" s="15">
        <v>60</v>
      </c>
      <c r="I720" s="11">
        <v>10304.589</v>
      </c>
      <c r="J720" s="12">
        <v>171.74314999999999</v>
      </c>
    </row>
    <row r="721" spans="4:10" x14ac:dyDescent="0.2">
      <c r="D721" s="38" t="s">
        <v>99</v>
      </c>
      <c r="E721" s="8" t="s">
        <v>52</v>
      </c>
      <c r="F721" s="8" t="s">
        <v>53</v>
      </c>
      <c r="G721" s="8">
        <v>2011</v>
      </c>
      <c r="H721" s="16">
        <v>60</v>
      </c>
      <c r="I721" s="13">
        <v>10139.902</v>
      </c>
      <c r="J721" s="12">
        <v>168.99836666666667</v>
      </c>
    </row>
    <row r="722" spans="4:10" x14ac:dyDescent="0.2">
      <c r="D722" s="38" t="s">
        <v>99</v>
      </c>
      <c r="E722" s="7" t="s">
        <v>52</v>
      </c>
      <c r="F722" s="7" t="s">
        <v>53</v>
      </c>
      <c r="G722" s="7">
        <v>2012</v>
      </c>
      <c r="H722" s="15">
        <v>58</v>
      </c>
      <c r="I722" s="11">
        <v>10781.986000000001</v>
      </c>
      <c r="J722" s="12">
        <v>185.89631034482761</v>
      </c>
    </row>
    <row r="723" spans="4:10" x14ac:dyDescent="0.2">
      <c r="D723" s="38" t="s">
        <v>99</v>
      </c>
      <c r="E723" s="8" t="s">
        <v>52</v>
      </c>
      <c r="F723" s="8" t="s">
        <v>53</v>
      </c>
      <c r="G723" s="8">
        <v>2013</v>
      </c>
      <c r="H723" s="16">
        <v>57</v>
      </c>
      <c r="I723" s="13">
        <v>11027.831</v>
      </c>
      <c r="J723" s="12">
        <v>193.47071929824563</v>
      </c>
    </row>
    <row r="724" spans="4:10" x14ac:dyDescent="0.2">
      <c r="D724" s="38" t="s">
        <v>99</v>
      </c>
      <c r="E724" s="7" t="s">
        <v>52</v>
      </c>
      <c r="F724" s="7" t="s">
        <v>53</v>
      </c>
      <c r="G724" s="7">
        <v>2014</v>
      </c>
      <c r="H724" s="15">
        <v>56</v>
      </c>
      <c r="I724" s="11">
        <v>10892.964</v>
      </c>
      <c r="J724" s="12">
        <v>194.51721428571429</v>
      </c>
    </row>
    <row r="725" spans="4:10" x14ac:dyDescent="0.2">
      <c r="D725" s="38" t="s">
        <v>99</v>
      </c>
      <c r="E725" s="8" t="s">
        <v>52</v>
      </c>
      <c r="F725" s="8" t="s">
        <v>53</v>
      </c>
      <c r="G725" s="8">
        <v>2015</v>
      </c>
      <c r="H725" s="16">
        <v>53</v>
      </c>
      <c r="I725" s="13">
        <v>11385.965</v>
      </c>
      <c r="J725" s="12">
        <v>214.8295283018868</v>
      </c>
    </row>
    <row r="726" spans="4:10" x14ac:dyDescent="0.2">
      <c r="D726" s="38" t="s">
        <v>99</v>
      </c>
      <c r="E726" s="7" t="s">
        <v>52</v>
      </c>
      <c r="F726" s="7" t="s">
        <v>53</v>
      </c>
      <c r="G726" s="7">
        <v>2016</v>
      </c>
      <c r="H726" s="15">
        <v>52</v>
      </c>
      <c r="I726" s="11">
        <v>11028.538</v>
      </c>
      <c r="J726" s="12">
        <v>212.08726923076924</v>
      </c>
    </row>
    <row r="727" spans="4:10" x14ac:dyDescent="0.2">
      <c r="D727" s="38" t="s">
        <v>99</v>
      </c>
      <c r="E727" s="8" t="s">
        <v>52</v>
      </c>
      <c r="F727" s="8" t="s">
        <v>53</v>
      </c>
      <c r="G727" s="8">
        <v>2017</v>
      </c>
      <c r="H727" s="16">
        <v>50</v>
      </c>
      <c r="I727" s="13">
        <v>10523.075999999999</v>
      </c>
      <c r="J727" s="12">
        <v>210.46151999999998</v>
      </c>
    </row>
    <row r="728" spans="4:10" x14ac:dyDescent="0.2">
      <c r="D728" s="38" t="s">
        <v>99</v>
      </c>
      <c r="E728" s="7" t="s">
        <v>52</v>
      </c>
      <c r="F728" s="7" t="s">
        <v>53</v>
      </c>
      <c r="G728" s="7">
        <v>2018</v>
      </c>
      <c r="H728" s="15">
        <v>48</v>
      </c>
      <c r="I728" s="11">
        <v>10562.953</v>
      </c>
      <c r="J728" s="12">
        <v>220.06152083333333</v>
      </c>
    </row>
    <row r="729" spans="4:10" x14ac:dyDescent="0.2">
      <c r="D729" s="38" t="s">
        <v>99</v>
      </c>
      <c r="E729" s="8" t="s">
        <v>52</v>
      </c>
      <c r="F729" s="8" t="s">
        <v>53</v>
      </c>
      <c r="G729" s="8">
        <v>2019</v>
      </c>
      <c r="H729" s="16">
        <v>47</v>
      </c>
      <c r="I729" s="13">
        <v>10618.043</v>
      </c>
      <c r="J729" s="12">
        <v>225.9158085106383</v>
      </c>
    </row>
    <row r="730" spans="4:10" x14ac:dyDescent="0.2">
      <c r="D730" s="38" t="s">
        <v>99</v>
      </c>
      <c r="E730" s="7" t="s">
        <v>52</v>
      </c>
      <c r="F730" s="7" t="s">
        <v>53</v>
      </c>
      <c r="G730" s="7">
        <v>2020</v>
      </c>
      <c r="H730" s="15">
        <v>45</v>
      </c>
      <c r="I730" s="11">
        <v>10950.343000000001</v>
      </c>
      <c r="J730" s="12">
        <v>243.34095555555558</v>
      </c>
    </row>
    <row r="731" spans="4:10" x14ac:dyDescent="0.2">
      <c r="D731" s="38" t="s">
        <v>99</v>
      </c>
      <c r="E731" s="8" t="s">
        <v>52</v>
      </c>
      <c r="F731" s="8" t="s">
        <v>53</v>
      </c>
      <c r="G731" s="8">
        <v>2021</v>
      </c>
      <c r="H731" s="16">
        <v>42</v>
      </c>
      <c r="I731" s="13">
        <v>10938.125</v>
      </c>
      <c r="J731" s="12">
        <v>260.43154761904759</v>
      </c>
    </row>
    <row r="732" spans="4:10" x14ac:dyDescent="0.2">
      <c r="D732" s="38" t="s">
        <v>99</v>
      </c>
      <c r="E732" s="43" t="s">
        <v>54</v>
      </c>
      <c r="F732" s="43" t="s">
        <v>55</v>
      </c>
      <c r="G732" s="7">
        <v>1995</v>
      </c>
      <c r="H732" s="15">
        <v>47</v>
      </c>
      <c r="I732" s="11">
        <v>3036</v>
      </c>
      <c r="J732" s="12">
        <v>64.59574468085107</v>
      </c>
    </row>
    <row r="733" spans="4:10" x14ac:dyDescent="0.2">
      <c r="D733" s="38" t="s">
        <v>99</v>
      </c>
      <c r="E733" s="8" t="s">
        <v>54</v>
      </c>
      <c r="F733" s="8" t="s">
        <v>55</v>
      </c>
      <c r="G733" s="8">
        <v>1996</v>
      </c>
      <c r="H733" s="16">
        <v>46</v>
      </c>
      <c r="I733" s="13">
        <v>2984</v>
      </c>
      <c r="J733" s="12">
        <v>64.869565217391298</v>
      </c>
    </row>
    <row r="734" spans="4:10" x14ac:dyDescent="0.2">
      <c r="D734" s="38" t="s">
        <v>99</v>
      </c>
      <c r="E734" s="7" t="s">
        <v>54</v>
      </c>
      <c r="F734" s="7" t="s">
        <v>55</v>
      </c>
      <c r="G734" s="7">
        <v>1997</v>
      </c>
      <c r="H734" s="15">
        <v>46</v>
      </c>
      <c r="I734" s="11">
        <v>2996.402</v>
      </c>
      <c r="J734" s="12">
        <v>65.139173913043479</v>
      </c>
    </row>
    <row r="735" spans="4:10" x14ac:dyDescent="0.2">
      <c r="D735" s="38" t="s">
        <v>99</v>
      </c>
      <c r="E735" s="8" t="s">
        <v>54</v>
      </c>
      <c r="F735" s="8" t="s">
        <v>55</v>
      </c>
      <c r="G735" s="8">
        <v>1998</v>
      </c>
      <c r="H735" s="16">
        <v>44</v>
      </c>
      <c r="I735" s="13">
        <v>2983.03</v>
      </c>
      <c r="J735" s="12">
        <v>67.796136363636364</v>
      </c>
    </row>
    <row r="736" spans="4:10" x14ac:dyDescent="0.2">
      <c r="D736" s="38" t="s">
        <v>99</v>
      </c>
      <c r="E736" s="7" t="s">
        <v>54</v>
      </c>
      <c r="F736" s="7" t="s">
        <v>55</v>
      </c>
      <c r="G736" s="7">
        <v>1999</v>
      </c>
      <c r="H736" s="15">
        <v>45</v>
      </c>
      <c r="I736" s="11">
        <v>2990.732</v>
      </c>
      <c r="J736" s="12">
        <v>66.46071111111111</v>
      </c>
    </row>
    <row r="737" spans="4:10" x14ac:dyDescent="0.2">
      <c r="D737" s="38" t="s">
        <v>99</v>
      </c>
      <c r="E737" s="8" t="s">
        <v>54</v>
      </c>
      <c r="F737" s="8" t="s">
        <v>55</v>
      </c>
      <c r="G737" s="8">
        <v>2000</v>
      </c>
      <c r="H737" s="16">
        <v>44</v>
      </c>
      <c r="I737" s="13">
        <v>2982.84</v>
      </c>
      <c r="J737" s="12">
        <v>67.791818181818186</v>
      </c>
    </row>
    <row r="738" spans="4:10" x14ac:dyDescent="0.2">
      <c r="D738" s="38" t="s">
        <v>99</v>
      </c>
      <c r="E738" s="7" t="s">
        <v>54</v>
      </c>
      <c r="F738" s="7" t="s">
        <v>55</v>
      </c>
      <c r="G738" s="7">
        <v>2001</v>
      </c>
      <c r="H738" s="15">
        <v>41</v>
      </c>
      <c r="I738" s="11">
        <v>2920.26</v>
      </c>
      <c r="J738" s="12">
        <v>71.225853658536593</v>
      </c>
    </row>
    <row r="739" spans="4:10" x14ac:dyDescent="0.2">
      <c r="D739" s="38" t="s">
        <v>99</v>
      </c>
      <c r="E739" s="8" t="s">
        <v>54</v>
      </c>
      <c r="F739" s="8" t="s">
        <v>55</v>
      </c>
      <c r="G739" s="8">
        <v>2002</v>
      </c>
      <c r="H739" s="16">
        <v>39</v>
      </c>
      <c r="I739" s="13">
        <v>2864.0540000000001</v>
      </c>
      <c r="J739" s="12">
        <v>73.437282051282054</v>
      </c>
    </row>
    <row r="740" spans="4:10" x14ac:dyDescent="0.2">
      <c r="D740" s="38" t="s">
        <v>99</v>
      </c>
      <c r="E740" s="7" t="s">
        <v>54</v>
      </c>
      <c r="F740" s="7" t="s">
        <v>55</v>
      </c>
      <c r="G740" s="7">
        <v>2003</v>
      </c>
      <c r="H740" s="15">
        <v>37</v>
      </c>
      <c r="I740" s="11">
        <v>2687.7359999999999</v>
      </c>
      <c r="J740" s="12">
        <v>72.641513513513516</v>
      </c>
    </row>
    <row r="741" spans="4:10" x14ac:dyDescent="0.2">
      <c r="D741" s="38" t="s">
        <v>99</v>
      </c>
      <c r="E741" s="8" t="s">
        <v>54</v>
      </c>
      <c r="F741" s="8" t="s">
        <v>55</v>
      </c>
      <c r="G741" s="8">
        <v>2004</v>
      </c>
      <c r="H741" s="16">
        <v>35</v>
      </c>
      <c r="I741" s="13">
        <v>2608</v>
      </c>
      <c r="J741" s="12">
        <v>74.51428571428572</v>
      </c>
    </row>
    <row r="742" spans="4:10" x14ac:dyDescent="0.2">
      <c r="D742" s="38" t="s">
        <v>99</v>
      </c>
      <c r="E742" s="7" t="s">
        <v>54</v>
      </c>
      <c r="F742" s="7" t="s">
        <v>55</v>
      </c>
      <c r="G742" s="7">
        <v>2005</v>
      </c>
      <c r="H742" s="15">
        <v>32</v>
      </c>
      <c r="I742" s="11">
        <v>2528</v>
      </c>
      <c r="J742" s="12">
        <v>79</v>
      </c>
    </row>
    <row r="743" spans="4:10" x14ac:dyDescent="0.2">
      <c r="D743" s="38" t="s">
        <v>99</v>
      </c>
      <c r="E743" s="8" t="s">
        <v>54</v>
      </c>
      <c r="F743" s="8" t="s">
        <v>55</v>
      </c>
      <c r="G743" s="8">
        <v>2006</v>
      </c>
      <c r="H743" s="16">
        <v>26</v>
      </c>
      <c r="I743" s="13">
        <v>2404</v>
      </c>
      <c r="J743" s="12">
        <v>92.461538461538467</v>
      </c>
    </row>
    <row r="744" spans="4:10" x14ac:dyDescent="0.2">
      <c r="D744" s="38" t="s">
        <v>99</v>
      </c>
      <c r="E744" s="7" t="s">
        <v>54</v>
      </c>
      <c r="F744" s="7" t="s">
        <v>55</v>
      </c>
      <c r="G744" s="7">
        <v>2007</v>
      </c>
      <c r="H744" s="15">
        <v>22</v>
      </c>
      <c r="I744" s="11">
        <v>2158</v>
      </c>
      <c r="J744" s="12">
        <v>98.090909090909093</v>
      </c>
    </row>
    <row r="745" spans="4:10" x14ac:dyDescent="0.2">
      <c r="D745" s="38" t="s">
        <v>99</v>
      </c>
      <c r="E745" s="8" t="s">
        <v>54</v>
      </c>
      <c r="F745" s="8" t="s">
        <v>55</v>
      </c>
      <c r="G745" s="8">
        <v>2008</v>
      </c>
      <c r="H745" s="16">
        <v>19</v>
      </c>
      <c r="I745" s="13">
        <v>1944</v>
      </c>
      <c r="J745" s="12">
        <v>102.31578947368421</v>
      </c>
    </row>
    <row r="746" spans="4:10" x14ac:dyDescent="0.2">
      <c r="D746" s="38" t="s">
        <v>99</v>
      </c>
      <c r="E746" s="7" t="s">
        <v>54</v>
      </c>
      <c r="F746" s="7" t="s">
        <v>55</v>
      </c>
      <c r="G746" s="7">
        <v>2009</v>
      </c>
      <c r="H746" s="15">
        <v>16</v>
      </c>
      <c r="I746" s="11">
        <v>1974</v>
      </c>
      <c r="J746" s="12">
        <v>123.375</v>
      </c>
    </row>
    <row r="747" spans="4:10" x14ac:dyDescent="0.2">
      <c r="D747" s="38" t="s">
        <v>99</v>
      </c>
      <c r="E747" s="8" t="s">
        <v>54</v>
      </c>
      <c r="F747" s="8" t="s">
        <v>55</v>
      </c>
      <c r="G747" s="8">
        <v>2010</v>
      </c>
      <c r="H747" s="16">
        <v>14</v>
      </c>
      <c r="I747" s="13">
        <v>2133.5819999999999</v>
      </c>
      <c r="J747" s="12">
        <v>152.39871428571428</v>
      </c>
    </row>
    <row r="748" spans="4:10" x14ac:dyDescent="0.2">
      <c r="D748" s="38" t="s">
        <v>99</v>
      </c>
      <c r="E748" s="7" t="s">
        <v>54</v>
      </c>
      <c r="F748" s="7" t="s">
        <v>55</v>
      </c>
      <c r="G748" s="7">
        <v>2011</v>
      </c>
      <c r="H748" s="15">
        <v>15</v>
      </c>
      <c r="I748" s="11">
        <v>2146.2579999999998</v>
      </c>
      <c r="J748" s="12">
        <v>143.08386666666667</v>
      </c>
    </row>
    <row r="749" spans="4:10" x14ac:dyDescent="0.2">
      <c r="D749" s="38" t="s">
        <v>99</v>
      </c>
      <c r="E749" s="8" t="s">
        <v>54</v>
      </c>
      <c r="F749" s="8" t="s">
        <v>55</v>
      </c>
      <c r="G749" s="8">
        <v>2012</v>
      </c>
      <c r="H749" s="16">
        <v>14</v>
      </c>
      <c r="I749" s="13">
        <v>2326.931</v>
      </c>
      <c r="J749" s="12">
        <v>166.20935714285716</v>
      </c>
    </row>
    <row r="750" spans="4:10" x14ac:dyDescent="0.2">
      <c r="D750" s="38" t="s">
        <v>99</v>
      </c>
      <c r="E750" s="7" t="s">
        <v>54</v>
      </c>
      <c r="F750" s="7" t="s">
        <v>55</v>
      </c>
      <c r="G750" s="7">
        <v>2013</v>
      </c>
      <c r="H750" s="15">
        <v>12</v>
      </c>
      <c r="I750" s="11">
        <v>2223.4740000000002</v>
      </c>
      <c r="J750" s="12">
        <v>185.2895</v>
      </c>
    </row>
    <row r="751" spans="4:10" x14ac:dyDescent="0.2">
      <c r="D751" s="38" t="s">
        <v>99</v>
      </c>
      <c r="E751" s="8" t="s">
        <v>54</v>
      </c>
      <c r="F751" s="8" t="s">
        <v>55</v>
      </c>
      <c r="G751" s="8">
        <v>2014</v>
      </c>
      <c r="H751" s="16">
        <v>11</v>
      </c>
      <c r="I751" s="13">
        <v>2265.9470000000001</v>
      </c>
      <c r="J751" s="12">
        <v>205.99518181818183</v>
      </c>
    </row>
    <row r="752" spans="4:10" x14ac:dyDescent="0.2">
      <c r="D752" s="38" t="s">
        <v>99</v>
      </c>
      <c r="E752" s="7" t="s">
        <v>54</v>
      </c>
      <c r="F752" s="7" t="s">
        <v>55</v>
      </c>
      <c r="G752" s="7">
        <v>2015</v>
      </c>
      <c r="H752" s="15">
        <v>11</v>
      </c>
      <c r="I752" s="11">
        <v>2131.009</v>
      </c>
      <c r="J752" s="12">
        <v>193.72809090909092</v>
      </c>
    </row>
    <row r="753" spans="4:10" x14ac:dyDescent="0.2">
      <c r="D753" s="38" t="s">
        <v>99</v>
      </c>
      <c r="E753" s="8" t="s">
        <v>54</v>
      </c>
      <c r="F753" s="8" t="s">
        <v>55</v>
      </c>
      <c r="G753" s="8">
        <v>2016</v>
      </c>
      <c r="H753" s="16">
        <v>9</v>
      </c>
      <c r="I753" s="13">
        <v>1955.259</v>
      </c>
      <c r="J753" s="12">
        <v>217.251</v>
      </c>
    </row>
    <row r="754" spans="4:10" x14ac:dyDescent="0.2">
      <c r="D754" s="38" t="s">
        <v>99</v>
      </c>
      <c r="E754" s="7" t="s">
        <v>54</v>
      </c>
      <c r="F754" s="7" t="s">
        <v>55</v>
      </c>
      <c r="G754" s="7">
        <v>2017</v>
      </c>
      <c r="H754" s="15">
        <v>8</v>
      </c>
      <c r="I754" s="11">
        <v>1925.424</v>
      </c>
      <c r="J754" s="12">
        <v>240.678</v>
      </c>
    </row>
    <row r="755" spans="4:10" x14ac:dyDescent="0.2">
      <c r="D755" s="38" t="s">
        <v>99</v>
      </c>
      <c r="E755" s="8" t="s">
        <v>54</v>
      </c>
      <c r="F755" s="8" t="s">
        <v>55</v>
      </c>
      <c r="G755" s="8">
        <v>2018</v>
      </c>
      <c r="H755" s="16">
        <v>8</v>
      </c>
      <c r="I755" s="13">
        <v>1916.7070000000001</v>
      </c>
      <c r="J755" s="12">
        <v>239.58837500000001</v>
      </c>
    </row>
    <row r="756" spans="4:10" x14ac:dyDescent="0.2">
      <c r="D756" s="38" t="s">
        <v>99</v>
      </c>
      <c r="E756" s="7" t="s">
        <v>54</v>
      </c>
      <c r="F756" s="7" t="s">
        <v>55</v>
      </c>
      <c r="G756" s="7">
        <v>2019</v>
      </c>
      <c r="H756" s="15">
        <v>8</v>
      </c>
      <c r="I756" s="11">
        <v>1883.184</v>
      </c>
      <c r="J756" s="12">
        <v>235.398</v>
      </c>
    </row>
    <row r="757" spans="4:10" x14ac:dyDescent="0.2">
      <c r="D757" s="38" t="s">
        <v>99</v>
      </c>
      <c r="E757" s="8" t="s">
        <v>54</v>
      </c>
      <c r="F757" s="8" t="s">
        <v>55</v>
      </c>
      <c r="G757" s="8">
        <v>2020</v>
      </c>
      <c r="H757" s="16">
        <v>7</v>
      </c>
      <c r="I757" s="13">
        <v>1675.8430000000001</v>
      </c>
      <c r="J757" s="12">
        <v>239.40614285714287</v>
      </c>
    </row>
    <row r="758" spans="4:10" x14ac:dyDescent="0.2">
      <c r="D758" s="38" t="s">
        <v>99</v>
      </c>
      <c r="E758" s="7" t="s">
        <v>54</v>
      </c>
      <c r="F758" s="7" t="s">
        <v>55</v>
      </c>
      <c r="G758" s="7">
        <v>2021</v>
      </c>
      <c r="H758" s="15">
        <v>6</v>
      </c>
      <c r="I758" s="11">
        <v>1822.68</v>
      </c>
      <c r="J758" s="12">
        <v>303.78000000000003</v>
      </c>
    </row>
    <row r="759" spans="4:10" x14ac:dyDescent="0.2">
      <c r="D759" s="38" t="s">
        <v>99</v>
      </c>
      <c r="E759" s="44" t="s">
        <v>56</v>
      </c>
      <c r="F759" s="44" t="s">
        <v>57</v>
      </c>
      <c r="G759" s="8">
        <v>1995</v>
      </c>
      <c r="H759" s="16">
        <v>57</v>
      </c>
      <c r="I759" s="13">
        <v>3392</v>
      </c>
      <c r="J759" s="12">
        <v>59.508771929824562</v>
      </c>
    </row>
    <row r="760" spans="4:10" x14ac:dyDescent="0.2">
      <c r="D760" s="38" t="s">
        <v>99</v>
      </c>
      <c r="E760" s="7" t="s">
        <v>56</v>
      </c>
      <c r="F760" s="7" t="s">
        <v>57</v>
      </c>
      <c r="G760" s="7">
        <v>1996</v>
      </c>
      <c r="H760" s="15">
        <v>56</v>
      </c>
      <c r="I760" s="11">
        <v>3417</v>
      </c>
      <c r="J760" s="12">
        <v>61.017857142857146</v>
      </c>
    </row>
    <row r="761" spans="4:10" x14ac:dyDescent="0.2">
      <c r="D761" s="38" t="s">
        <v>99</v>
      </c>
      <c r="E761" s="8" t="s">
        <v>56</v>
      </c>
      <c r="F761" s="8" t="s">
        <v>57</v>
      </c>
      <c r="G761" s="8">
        <v>1997</v>
      </c>
      <c r="H761" s="16">
        <v>56</v>
      </c>
      <c r="I761" s="13">
        <v>3493.4769999999999</v>
      </c>
      <c r="J761" s="12">
        <v>62.383517857142856</v>
      </c>
    </row>
    <row r="762" spans="4:10" x14ac:dyDescent="0.2">
      <c r="D762" s="38" t="s">
        <v>99</v>
      </c>
      <c r="E762" s="7" t="s">
        <v>56</v>
      </c>
      <c r="F762" s="7" t="s">
        <v>57</v>
      </c>
      <c r="G762" s="7">
        <v>1998</v>
      </c>
      <c r="H762" s="15">
        <v>55</v>
      </c>
      <c r="I762" s="11">
        <v>3467.41</v>
      </c>
      <c r="J762" s="12">
        <v>63.043818181818182</v>
      </c>
    </row>
    <row r="763" spans="4:10" x14ac:dyDescent="0.2">
      <c r="D763" s="38" t="s">
        <v>99</v>
      </c>
      <c r="E763" s="8" t="s">
        <v>56</v>
      </c>
      <c r="F763" s="8" t="s">
        <v>57</v>
      </c>
      <c r="G763" s="8">
        <v>1999</v>
      </c>
      <c r="H763" s="16">
        <v>53</v>
      </c>
      <c r="I763" s="13">
        <v>3459.3009999999999</v>
      </c>
      <c r="J763" s="12">
        <v>65.269830188679251</v>
      </c>
    </row>
    <row r="764" spans="4:10" x14ac:dyDescent="0.2">
      <c r="D764" s="38" t="s">
        <v>99</v>
      </c>
      <c r="E764" s="7" t="s">
        <v>56</v>
      </c>
      <c r="F764" s="7" t="s">
        <v>57</v>
      </c>
      <c r="G764" s="7">
        <v>2000</v>
      </c>
      <c r="H764" s="15">
        <v>51</v>
      </c>
      <c r="I764" s="11">
        <v>3175.0320000000002</v>
      </c>
      <c r="J764" s="12">
        <v>62.255529411764712</v>
      </c>
    </row>
    <row r="765" spans="4:10" x14ac:dyDescent="0.2">
      <c r="D765" s="38" t="s">
        <v>99</v>
      </c>
      <c r="E765" s="8" t="s">
        <v>56</v>
      </c>
      <c r="F765" s="8" t="s">
        <v>57</v>
      </c>
      <c r="G765" s="8">
        <v>2001</v>
      </c>
      <c r="H765" s="16">
        <v>45</v>
      </c>
      <c r="I765" s="13">
        <v>3097.5859999999998</v>
      </c>
      <c r="J765" s="12">
        <v>68.835244444444442</v>
      </c>
    </row>
    <row r="766" spans="4:10" x14ac:dyDescent="0.2">
      <c r="D766" s="38" t="s">
        <v>99</v>
      </c>
      <c r="E766" s="7" t="s">
        <v>56</v>
      </c>
      <c r="F766" s="7" t="s">
        <v>57</v>
      </c>
      <c r="G766" s="7">
        <v>2002</v>
      </c>
      <c r="H766" s="15">
        <v>44</v>
      </c>
      <c r="I766" s="11">
        <v>3186.95</v>
      </c>
      <c r="J766" s="12">
        <v>72.43068181818181</v>
      </c>
    </row>
    <row r="767" spans="4:10" x14ac:dyDescent="0.2">
      <c r="D767" s="38" t="s">
        <v>99</v>
      </c>
      <c r="E767" s="8" t="s">
        <v>56</v>
      </c>
      <c r="F767" s="8" t="s">
        <v>57</v>
      </c>
      <c r="G767" s="8">
        <v>2003</v>
      </c>
      <c r="H767" s="16">
        <v>40</v>
      </c>
      <c r="I767" s="13">
        <v>3385.2040000000002</v>
      </c>
      <c r="J767" s="12">
        <v>84.630099999999999</v>
      </c>
    </row>
    <row r="768" spans="4:10" x14ac:dyDescent="0.2">
      <c r="D768" s="38" t="s">
        <v>99</v>
      </c>
      <c r="E768" s="7" t="s">
        <v>56</v>
      </c>
      <c r="F768" s="7" t="s">
        <v>57</v>
      </c>
      <c r="G768" s="7">
        <v>2004</v>
      </c>
      <c r="H768" s="15">
        <v>39</v>
      </c>
      <c r="I768" s="11">
        <v>3387</v>
      </c>
      <c r="J768" s="12">
        <v>86.84615384615384</v>
      </c>
    </row>
    <row r="769" spans="4:10" x14ac:dyDescent="0.2">
      <c r="D769" s="38" t="s">
        <v>99</v>
      </c>
      <c r="E769" s="8" t="s">
        <v>56</v>
      </c>
      <c r="F769" s="8" t="s">
        <v>57</v>
      </c>
      <c r="G769" s="8">
        <v>2005</v>
      </c>
      <c r="H769" s="16">
        <v>38</v>
      </c>
      <c r="I769" s="13">
        <v>3230</v>
      </c>
      <c r="J769" s="12">
        <v>85</v>
      </c>
    </row>
    <row r="770" spans="4:10" x14ac:dyDescent="0.2">
      <c r="D770" s="38" t="s">
        <v>99</v>
      </c>
      <c r="E770" s="7" t="s">
        <v>56</v>
      </c>
      <c r="F770" s="7" t="s">
        <v>57</v>
      </c>
      <c r="G770" s="7">
        <v>2006</v>
      </c>
      <c r="H770" s="15">
        <v>34</v>
      </c>
      <c r="I770" s="11">
        <v>3302</v>
      </c>
      <c r="J770" s="12">
        <v>97.117647058823536</v>
      </c>
    </row>
    <row r="771" spans="4:10" x14ac:dyDescent="0.2">
      <c r="D771" s="38" t="s">
        <v>99</v>
      </c>
      <c r="E771" s="8" t="s">
        <v>56</v>
      </c>
      <c r="F771" s="8" t="s">
        <v>57</v>
      </c>
      <c r="G771" s="8">
        <v>2007</v>
      </c>
      <c r="H771" s="16">
        <v>33</v>
      </c>
      <c r="I771" s="13">
        <v>3485</v>
      </c>
      <c r="J771" s="12">
        <v>105.60606060606061</v>
      </c>
    </row>
    <row r="772" spans="4:10" x14ac:dyDescent="0.2">
      <c r="D772" s="38" t="s">
        <v>99</v>
      </c>
      <c r="E772" s="7" t="s">
        <v>56</v>
      </c>
      <c r="F772" s="7" t="s">
        <v>57</v>
      </c>
      <c r="G772" s="7">
        <v>2008</v>
      </c>
      <c r="H772" s="15">
        <v>33</v>
      </c>
      <c r="I772" s="11">
        <v>3530</v>
      </c>
      <c r="J772" s="12">
        <v>106.96969696969697</v>
      </c>
    </row>
    <row r="773" spans="4:10" x14ac:dyDescent="0.2">
      <c r="D773" s="38" t="s">
        <v>99</v>
      </c>
      <c r="E773" s="8" t="s">
        <v>56</v>
      </c>
      <c r="F773" s="8" t="s">
        <v>57</v>
      </c>
      <c r="G773" s="8">
        <v>2009</v>
      </c>
      <c r="H773" s="16">
        <v>31</v>
      </c>
      <c r="I773" s="13">
        <v>3668</v>
      </c>
      <c r="J773" s="12">
        <v>118.3225806451613</v>
      </c>
    </row>
    <row r="774" spans="4:10" x14ac:dyDescent="0.2">
      <c r="D774" s="38" t="s">
        <v>99</v>
      </c>
      <c r="E774" s="7" t="s">
        <v>56</v>
      </c>
      <c r="F774" s="7" t="s">
        <v>57</v>
      </c>
      <c r="G774" s="7">
        <v>2010</v>
      </c>
      <c r="H774" s="15">
        <v>31</v>
      </c>
      <c r="I774" s="11">
        <v>3613.616</v>
      </c>
      <c r="J774" s="12">
        <v>116.56825806451613</v>
      </c>
    </row>
    <row r="775" spans="4:10" x14ac:dyDescent="0.2">
      <c r="D775" s="38" t="s">
        <v>99</v>
      </c>
      <c r="E775" s="8" t="s">
        <v>56</v>
      </c>
      <c r="F775" s="8" t="s">
        <v>57</v>
      </c>
      <c r="G775" s="8">
        <v>2011</v>
      </c>
      <c r="H775" s="16">
        <v>30</v>
      </c>
      <c r="I775" s="13">
        <v>3675.3339999999998</v>
      </c>
      <c r="J775" s="12">
        <v>122.51113333333333</v>
      </c>
    </row>
    <row r="776" spans="4:10" x14ac:dyDescent="0.2">
      <c r="D776" s="38" t="s">
        <v>99</v>
      </c>
      <c r="E776" s="7" t="s">
        <v>56</v>
      </c>
      <c r="F776" s="7" t="s">
        <v>57</v>
      </c>
      <c r="G776" s="7">
        <v>2012</v>
      </c>
      <c r="H776" s="15">
        <v>29</v>
      </c>
      <c r="I776" s="11">
        <v>3916.66</v>
      </c>
      <c r="J776" s="12">
        <v>135.05724137931034</v>
      </c>
    </row>
    <row r="777" spans="4:10" x14ac:dyDescent="0.2">
      <c r="D777" s="38" t="s">
        <v>99</v>
      </c>
      <c r="E777" s="8" t="s">
        <v>56</v>
      </c>
      <c r="F777" s="8" t="s">
        <v>57</v>
      </c>
      <c r="G777" s="8">
        <v>2013</v>
      </c>
      <c r="H777" s="16">
        <v>30</v>
      </c>
      <c r="I777" s="13">
        <v>3844.6</v>
      </c>
      <c r="J777" s="12">
        <v>128.15333333333334</v>
      </c>
    </row>
    <row r="778" spans="4:10" x14ac:dyDescent="0.2">
      <c r="D778" s="38" t="s">
        <v>99</v>
      </c>
      <c r="E778" s="7" t="s">
        <v>56</v>
      </c>
      <c r="F778" s="7" t="s">
        <v>57</v>
      </c>
      <c r="G778" s="7">
        <v>2014</v>
      </c>
      <c r="H778" s="15">
        <v>28</v>
      </c>
      <c r="I778" s="11">
        <v>3780.2959999999998</v>
      </c>
      <c r="J778" s="12">
        <v>135.01057142857141</v>
      </c>
    </row>
    <row r="779" spans="4:10" x14ac:dyDescent="0.2">
      <c r="D779" s="38" t="s">
        <v>99</v>
      </c>
      <c r="E779" s="8" t="s">
        <v>56</v>
      </c>
      <c r="F779" s="8" t="s">
        <v>57</v>
      </c>
      <c r="G779" s="8">
        <v>2015</v>
      </c>
      <c r="H779" s="16">
        <v>26</v>
      </c>
      <c r="I779" s="13">
        <v>3746.7240000000002</v>
      </c>
      <c r="J779" s="12">
        <v>144.10476923076925</v>
      </c>
    </row>
    <row r="780" spans="4:10" x14ac:dyDescent="0.2">
      <c r="D780" s="38" t="s">
        <v>99</v>
      </c>
      <c r="E780" s="7" t="s">
        <v>56</v>
      </c>
      <c r="F780" s="7" t="s">
        <v>57</v>
      </c>
      <c r="G780" s="7">
        <v>2016</v>
      </c>
      <c r="H780" s="15">
        <v>25</v>
      </c>
      <c r="I780" s="11">
        <v>3453.7489999999998</v>
      </c>
      <c r="J780" s="12">
        <v>138.14995999999999</v>
      </c>
    </row>
    <row r="781" spans="4:10" x14ac:dyDescent="0.2">
      <c r="D781" s="38" t="s">
        <v>99</v>
      </c>
      <c r="E781" s="8" t="s">
        <v>56</v>
      </c>
      <c r="F781" s="8" t="s">
        <v>57</v>
      </c>
      <c r="G781" s="8">
        <v>2017</v>
      </c>
      <c r="H781" s="16">
        <v>23</v>
      </c>
      <c r="I781" s="13">
        <v>3133.3150000000001</v>
      </c>
      <c r="J781" s="12">
        <v>136.23108695652175</v>
      </c>
    </row>
    <row r="782" spans="4:10" x14ac:dyDescent="0.2">
      <c r="D782" s="38" t="s">
        <v>99</v>
      </c>
      <c r="E782" s="7" t="s">
        <v>56</v>
      </c>
      <c r="F782" s="7" t="s">
        <v>57</v>
      </c>
      <c r="G782" s="7">
        <v>2018</v>
      </c>
      <c r="H782" s="15">
        <v>21</v>
      </c>
      <c r="I782" s="11">
        <v>3279.6570000000002</v>
      </c>
      <c r="J782" s="12">
        <v>156.17414285714287</v>
      </c>
    </row>
    <row r="783" spans="4:10" x14ac:dyDescent="0.2">
      <c r="D783" s="38" t="s">
        <v>99</v>
      </c>
      <c r="E783" s="8" t="s">
        <v>56</v>
      </c>
      <c r="F783" s="8" t="s">
        <v>57</v>
      </c>
      <c r="G783" s="8">
        <v>2019</v>
      </c>
      <c r="H783" s="16">
        <v>20</v>
      </c>
      <c r="I783" s="13">
        <v>2884.6759999999999</v>
      </c>
      <c r="J783" s="12">
        <v>144.2338</v>
      </c>
    </row>
    <row r="784" spans="4:10" x14ac:dyDescent="0.2">
      <c r="D784" s="38" t="s">
        <v>99</v>
      </c>
      <c r="E784" s="7" t="s">
        <v>56</v>
      </c>
      <c r="F784" s="7" t="s">
        <v>57</v>
      </c>
      <c r="G784" s="7">
        <v>2020</v>
      </c>
      <c r="H784" s="15">
        <v>18</v>
      </c>
      <c r="I784" s="11">
        <v>2611.8240000000001</v>
      </c>
      <c r="J784" s="12">
        <v>145.10133333333334</v>
      </c>
    </row>
    <row r="785" spans="4:10" x14ac:dyDescent="0.2">
      <c r="D785" s="38" t="s">
        <v>99</v>
      </c>
      <c r="E785" s="8" t="s">
        <v>56</v>
      </c>
      <c r="F785" s="8" t="s">
        <v>57</v>
      </c>
      <c r="G785" s="8">
        <v>2021</v>
      </c>
      <c r="H785" s="16">
        <v>18</v>
      </c>
      <c r="I785" s="13">
        <v>2473.0149999999999</v>
      </c>
      <c r="J785" s="12">
        <v>137.38972222222222</v>
      </c>
    </row>
    <row r="786" spans="4:10" x14ac:dyDescent="0.2">
      <c r="D786" s="49" t="s">
        <v>98</v>
      </c>
      <c r="E786" s="38" t="s">
        <v>58</v>
      </c>
      <c r="F786" s="38" t="s">
        <v>59</v>
      </c>
      <c r="G786" s="7">
        <v>1995</v>
      </c>
      <c r="H786" s="15">
        <v>146</v>
      </c>
      <c r="I786" s="11">
        <v>11375</v>
      </c>
      <c r="J786" s="12">
        <v>77.910958904109592</v>
      </c>
    </row>
    <row r="787" spans="4:10" x14ac:dyDescent="0.2">
      <c r="D787" s="49" t="s">
        <v>98</v>
      </c>
      <c r="E787" s="8" t="s">
        <v>58</v>
      </c>
      <c r="F787" s="8" t="s">
        <v>59</v>
      </c>
      <c r="G787" s="8">
        <v>1996</v>
      </c>
      <c r="H787" s="16">
        <v>147</v>
      </c>
      <c r="I787" s="13">
        <v>11300</v>
      </c>
      <c r="J787" s="12">
        <v>76.870748299319729</v>
      </c>
    </row>
    <row r="788" spans="4:10" x14ac:dyDescent="0.2">
      <c r="D788" s="49" t="s">
        <v>98</v>
      </c>
      <c r="E788" s="7" t="s">
        <v>58</v>
      </c>
      <c r="F788" s="7" t="s">
        <v>59</v>
      </c>
      <c r="G788" s="7">
        <v>1997</v>
      </c>
      <c r="H788" s="15">
        <v>147</v>
      </c>
      <c r="I788" s="11">
        <v>11433.595000000001</v>
      </c>
      <c r="J788" s="12">
        <v>77.779557823129267</v>
      </c>
    </row>
    <row r="789" spans="4:10" x14ac:dyDescent="0.2">
      <c r="D789" s="49" t="s">
        <v>98</v>
      </c>
      <c r="E789" s="8" t="s">
        <v>58</v>
      </c>
      <c r="F789" s="8" t="s">
        <v>59</v>
      </c>
      <c r="G789" s="8">
        <v>1998</v>
      </c>
      <c r="H789" s="16">
        <v>144</v>
      </c>
      <c r="I789" s="13">
        <v>11353.659</v>
      </c>
      <c r="J789" s="12">
        <v>78.844854166666664</v>
      </c>
    </row>
    <row r="790" spans="4:10" x14ac:dyDescent="0.2">
      <c r="D790" s="49" t="s">
        <v>98</v>
      </c>
      <c r="E790" s="7" t="s">
        <v>58</v>
      </c>
      <c r="F790" s="7" t="s">
        <v>59</v>
      </c>
      <c r="G790" s="7">
        <v>1999</v>
      </c>
      <c r="H790" s="15">
        <v>138</v>
      </c>
      <c r="I790" s="11">
        <v>11084.574999999999</v>
      </c>
      <c r="J790" s="12">
        <v>80.323007246376804</v>
      </c>
    </row>
    <row r="791" spans="4:10" x14ac:dyDescent="0.2">
      <c r="D791" s="49" t="s">
        <v>98</v>
      </c>
      <c r="E791" s="8" t="s">
        <v>58</v>
      </c>
      <c r="F791" s="8" t="s">
        <v>59</v>
      </c>
      <c r="G791" s="8">
        <v>2000</v>
      </c>
      <c r="H791" s="16">
        <v>131</v>
      </c>
      <c r="I791" s="13">
        <v>10658.557999999999</v>
      </c>
      <c r="J791" s="12">
        <v>81.363038167938925</v>
      </c>
    </row>
    <row r="792" spans="4:10" x14ac:dyDescent="0.2">
      <c r="D792" s="49" t="s">
        <v>98</v>
      </c>
      <c r="E792" s="7" t="s">
        <v>58</v>
      </c>
      <c r="F792" s="7" t="s">
        <v>59</v>
      </c>
      <c r="G792" s="7">
        <v>2001</v>
      </c>
      <c r="H792" s="15">
        <v>123</v>
      </c>
      <c r="I792" s="11">
        <v>10468.142</v>
      </c>
      <c r="J792" s="12">
        <v>85.106845528455281</v>
      </c>
    </row>
    <row r="793" spans="4:10" x14ac:dyDescent="0.2">
      <c r="D793" s="49" t="s">
        <v>98</v>
      </c>
      <c r="E793" s="8" t="s">
        <v>58</v>
      </c>
      <c r="F793" s="8" t="s">
        <v>59</v>
      </c>
      <c r="G793" s="8">
        <v>2002</v>
      </c>
      <c r="H793" s="16">
        <v>115</v>
      </c>
      <c r="I793" s="13">
        <v>10360.717000000001</v>
      </c>
      <c r="J793" s="12">
        <v>90.093191304347826</v>
      </c>
    </row>
    <row r="794" spans="4:10" x14ac:dyDescent="0.2">
      <c r="D794" s="49" t="s">
        <v>98</v>
      </c>
      <c r="E794" s="7" t="s">
        <v>58</v>
      </c>
      <c r="F794" s="7" t="s">
        <v>59</v>
      </c>
      <c r="G794" s="7">
        <v>2003</v>
      </c>
      <c r="H794" s="15">
        <v>109</v>
      </c>
      <c r="I794" s="11">
        <v>10343.941999999999</v>
      </c>
      <c r="J794" s="12">
        <v>94.89855045871559</v>
      </c>
    </row>
    <row r="795" spans="4:10" x14ac:dyDescent="0.2">
      <c r="D795" s="49" t="s">
        <v>98</v>
      </c>
      <c r="E795" s="8" t="s">
        <v>58</v>
      </c>
      <c r="F795" s="8" t="s">
        <v>59</v>
      </c>
      <c r="G795" s="8">
        <v>2004</v>
      </c>
      <c r="H795" s="16">
        <v>108</v>
      </c>
      <c r="I795" s="13">
        <v>10411</v>
      </c>
      <c r="J795" s="12">
        <v>96.398148148148152</v>
      </c>
    </row>
    <row r="796" spans="4:10" x14ac:dyDescent="0.2">
      <c r="D796" s="49" t="s">
        <v>98</v>
      </c>
      <c r="E796" s="7" t="s">
        <v>58</v>
      </c>
      <c r="F796" s="7" t="s">
        <v>59</v>
      </c>
      <c r="G796" s="7">
        <v>2005</v>
      </c>
      <c r="H796" s="15">
        <v>103</v>
      </c>
      <c r="I796" s="11">
        <v>10359</v>
      </c>
      <c r="J796" s="12">
        <v>100.57281553398059</v>
      </c>
    </row>
    <row r="797" spans="4:10" x14ac:dyDescent="0.2">
      <c r="D797" s="49" t="s">
        <v>98</v>
      </c>
      <c r="E797" s="8" t="s">
        <v>58</v>
      </c>
      <c r="F797" s="8" t="s">
        <v>59</v>
      </c>
      <c r="G797" s="8">
        <v>2006</v>
      </c>
      <c r="H797" s="16">
        <v>98</v>
      </c>
      <c r="I797" s="13">
        <v>10328</v>
      </c>
      <c r="J797" s="12">
        <v>105.38775510204081</v>
      </c>
    </row>
    <row r="798" spans="4:10" x14ac:dyDescent="0.2">
      <c r="D798" s="49" t="s">
        <v>98</v>
      </c>
      <c r="E798" s="7" t="s">
        <v>58</v>
      </c>
      <c r="F798" s="7" t="s">
        <v>59</v>
      </c>
      <c r="G798" s="7">
        <v>2007</v>
      </c>
      <c r="H798" s="15">
        <v>92</v>
      </c>
      <c r="I798" s="11">
        <v>11004</v>
      </c>
      <c r="J798" s="12">
        <v>119.60869565217391</v>
      </c>
    </row>
    <row r="799" spans="4:10" x14ac:dyDescent="0.2">
      <c r="D799" s="49" t="s">
        <v>98</v>
      </c>
      <c r="E799" s="8" t="s">
        <v>58</v>
      </c>
      <c r="F799" s="8" t="s">
        <v>59</v>
      </c>
      <c r="G799" s="8">
        <v>2008</v>
      </c>
      <c r="H799" s="16">
        <v>90</v>
      </c>
      <c r="I799" s="13">
        <v>11142</v>
      </c>
      <c r="J799" s="12">
        <v>123.8</v>
      </c>
    </row>
    <row r="800" spans="4:10" x14ac:dyDescent="0.2">
      <c r="D800" s="49" t="s">
        <v>98</v>
      </c>
      <c r="E800" s="7" t="s">
        <v>58</v>
      </c>
      <c r="F800" s="7" t="s">
        <v>59</v>
      </c>
      <c r="G800" s="7">
        <v>2009</v>
      </c>
      <c r="H800" s="15">
        <v>82</v>
      </c>
      <c r="I800" s="11">
        <v>10844</v>
      </c>
      <c r="J800" s="12">
        <v>132.2439024390244</v>
      </c>
    </row>
    <row r="801" spans="4:10" x14ac:dyDescent="0.2">
      <c r="D801" s="49" t="s">
        <v>98</v>
      </c>
      <c r="E801" s="8" t="s">
        <v>58</v>
      </c>
      <c r="F801" s="8" t="s">
        <v>59</v>
      </c>
      <c r="G801" s="8">
        <v>2010</v>
      </c>
      <c r="H801" s="16">
        <v>76</v>
      </c>
      <c r="I801" s="13">
        <v>11000.744999999999</v>
      </c>
      <c r="J801" s="12">
        <v>144.74664473684209</v>
      </c>
    </row>
    <row r="802" spans="4:10" x14ac:dyDescent="0.2">
      <c r="D802" s="49" t="s">
        <v>98</v>
      </c>
      <c r="E802" s="7" t="s">
        <v>58</v>
      </c>
      <c r="F802" s="7" t="s">
        <v>59</v>
      </c>
      <c r="G802" s="7">
        <v>2011</v>
      </c>
      <c r="H802" s="15">
        <v>75</v>
      </c>
      <c r="I802" s="11">
        <v>10910.924999999999</v>
      </c>
      <c r="J802" s="12">
        <v>145.47899999999998</v>
      </c>
    </row>
    <row r="803" spans="4:10" x14ac:dyDescent="0.2">
      <c r="D803" s="49" t="s">
        <v>98</v>
      </c>
      <c r="E803" s="8" t="s">
        <v>58</v>
      </c>
      <c r="F803" s="8" t="s">
        <v>59</v>
      </c>
      <c r="G803" s="8">
        <v>2012</v>
      </c>
      <c r="H803" s="16">
        <v>74</v>
      </c>
      <c r="I803" s="13">
        <v>11505.438</v>
      </c>
      <c r="J803" s="12">
        <v>155.47889189189189</v>
      </c>
    </row>
    <row r="804" spans="4:10" x14ac:dyDescent="0.2">
      <c r="D804" s="49" t="s">
        <v>98</v>
      </c>
      <c r="E804" s="7" t="s">
        <v>58</v>
      </c>
      <c r="F804" s="7" t="s">
        <v>59</v>
      </c>
      <c r="G804" s="7">
        <v>2013</v>
      </c>
      <c r="H804" s="15">
        <v>70</v>
      </c>
      <c r="I804" s="11">
        <v>11307.945</v>
      </c>
      <c r="J804" s="12">
        <v>161.54207142857143</v>
      </c>
    </row>
    <row r="805" spans="4:10" x14ac:dyDescent="0.2">
      <c r="D805" s="49" t="s">
        <v>98</v>
      </c>
      <c r="E805" s="8" t="s">
        <v>58</v>
      </c>
      <c r="F805" s="8" t="s">
        <v>59</v>
      </c>
      <c r="G805" s="8">
        <v>2014</v>
      </c>
      <c r="H805" s="16">
        <v>65</v>
      </c>
      <c r="I805" s="13">
        <v>10952.475</v>
      </c>
      <c r="J805" s="12">
        <v>168.4996153846154</v>
      </c>
    </row>
    <row r="806" spans="4:10" x14ac:dyDescent="0.2">
      <c r="D806" s="49" t="s">
        <v>98</v>
      </c>
      <c r="E806" s="7" t="s">
        <v>58</v>
      </c>
      <c r="F806" s="7" t="s">
        <v>59</v>
      </c>
      <c r="G806" s="7">
        <v>2015</v>
      </c>
      <c r="H806" s="15">
        <v>60</v>
      </c>
      <c r="I806" s="11">
        <v>11639.433999999999</v>
      </c>
      <c r="J806" s="12">
        <v>193.99056666666667</v>
      </c>
    </row>
    <row r="807" spans="4:10" x14ac:dyDescent="0.2">
      <c r="D807" s="49" t="s">
        <v>98</v>
      </c>
      <c r="E807" s="8" t="s">
        <v>58</v>
      </c>
      <c r="F807" s="8" t="s">
        <v>59</v>
      </c>
      <c r="G807" s="8">
        <v>2016</v>
      </c>
      <c r="H807" s="16">
        <v>58</v>
      </c>
      <c r="I807" s="13">
        <v>11508.27</v>
      </c>
      <c r="J807" s="12">
        <v>198.41844827586209</v>
      </c>
    </row>
    <row r="808" spans="4:10" x14ac:dyDescent="0.2">
      <c r="D808" s="49" t="s">
        <v>98</v>
      </c>
      <c r="E808" s="7" t="s">
        <v>58</v>
      </c>
      <c r="F808" s="7" t="s">
        <v>59</v>
      </c>
      <c r="G808" s="7">
        <v>2017</v>
      </c>
      <c r="H808" s="15">
        <v>59</v>
      </c>
      <c r="I808" s="11">
        <v>11411.453</v>
      </c>
      <c r="J808" s="12">
        <v>193.41445762711862</v>
      </c>
    </row>
    <row r="809" spans="4:10" x14ac:dyDescent="0.2">
      <c r="D809" s="49" t="s">
        <v>98</v>
      </c>
      <c r="E809" s="8" t="s">
        <v>58</v>
      </c>
      <c r="F809" s="8" t="s">
        <v>59</v>
      </c>
      <c r="G809" s="8">
        <v>2018</v>
      </c>
      <c r="H809" s="16">
        <v>55</v>
      </c>
      <c r="I809" s="13">
        <v>11342.187</v>
      </c>
      <c r="J809" s="12">
        <v>206.22158181818182</v>
      </c>
    </row>
    <row r="810" spans="4:10" x14ac:dyDescent="0.2">
      <c r="D810" s="49" t="s">
        <v>98</v>
      </c>
      <c r="E810" s="7" t="s">
        <v>58</v>
      </c>
      <c r="F810" s="7" t="s">
        <v>59</v>
      </c>
      <c r="G810" s="7">
        <v>2019</v>
      </c>
      <c r="H810" s="15">
        <v>54</v>
      </c>
      <c r="I810" s="11">
        <v>11370.775</v>
      </c>
      <c r="J810" s="12">
        <v>210.56990740740741</v>
      </c>
    </row>
    <row r="811" spans="4:10" x14ac:dyDescent="0.2">
      <c r="D811" s="49" t="s">
        <v>98</v>
      </c>
      <c r="E811" s="8" t="s">
        <v>58</v>
      </c>
      <c r="F811" s="8" t="s">
        <v>59</v>
      </c>
      <c r="G811" s="8">
        <v>2020</v>
      </c>
      <c r="H811" s="16">
        <v>50</v>
      </c>
      <c r="I811" s="13">
        <v>11050.699000000001</v>
      </c>
      <c r="J811" s="12">
        <v>221.01398</v>
      </c>
    </row>
    <row r="812" spans="4:10" x14ac:dyDescent="0.2">
      <c r="D812" s="49" t="s">
        <v>98</v>
      </c>
      <c r="E812" s="7" t="s">
        <v>58</v>
      </c>
      <c r="F812" s="7" t="s">
        <v>59</v>
      </c>
      <c r="G812" s="7">
        <v>2021</v>
      </c>
      <c r="H812" s="15">
        <v>48</v>
      </c>
      <c r="I812" s="11">
        <v>11941.591</v>
      </c>
      <c r="J812" s="12">
        <v>248.78314583333335</v>
      </c>
    </row>
    <row r="813" spans="4:10" x14ac:dyDescent="0.2">
      <c r="D813" s="50" t="s">
        <v>103</v>
      </c>
      <c r="E813" s="37" t="s">
        <v>60</v>
      </c>
      <c r="F813" s="37" t="s">
        <v>61</v>
      </c>
      <c r="G813" s="8">
        <v>1995</v>
      </c>
      <c r="H813" s="16">
        <v>369</v>
      </c>
      <c r="I813" s="13">
        <v>22699</v>
      </c>
      <c r="J813" s="12">
        <v>61.514905149051494</v>
      </c>
    </row>
    <row r="814" spans="4:10" x14ac:dyDescent="0.2">
      <c r="D814" s="50" t="s">
        <v>103</v>
      </c>
      <c r="E814" s="7" t="s">
        <v>60</v>
      </c>
      <c r="F814" s="7" t="s">
        <v>61</v>
      </c>
      <c r="G814" s="7">
        <v>1996</v>
      </c>
      <c r="H814" s="15">
        <v>367</v>
      </c>
      <c r="I814" s="11">
        <v>22453</v>
      </c>
      <c r="J814" s="12">
        <v>61.179836512261581</v>
      </c>
    </row>
    <row r="815" spans="4:10" x14ac:dyDescent="0.2">
      <c r="D815" s="50" t="s">
        <v>103</v>
      </c>
      <c r="E815" s="8" t="s">
        <v>60</v>
      </c>
      <c r="F815" s="8" t="s">
        <v>61</v>
      </c>
      <c r="G815" s="8">
        <v>1997</v>
      </c>
      <c r="H815" s="16">
        <v>359</v>
      </c>
      <c r="I815" s="13">
        <v>22307.585999999999</v>
      </c>
      <c r="J815" s="12">
        <v>62.138122562674091</v>
      </c>
    </row>
    <row r="816" spans="4:10" x14ac:dyDescent="0.2">
      <c r="D816" s="50" t="s">
        <v>103</v>
      </c>
      <c r="E816" s="7" t="s">
        <v>60</v>
      </c>
      <c r="F816" s="7" t="s">
        <v>61</v>
      </c>
      <c r="G816" s="7">
        <v>1998</v>
      </c>
      <c r="H816" s="15">
        <v>346</v>
      </c>
      <c r="I816" s="11">
        <v>21815.970999999998</v>
      </c>
      <c r="J816" s="12">
        <v>63.051939306358378</v>
      </c>
    </row>
    <row r="817" spans="4:10" x14ac:dyDescent="0.2">
      <c r="D817" s="50" t="s">
        <v>103</v>
      </c>
      <c r="E817" s="8" t="s">
        <v>60</v>
      </c>
      <c r="F817" s="8" t="s">
        <v>61</v>
      </c>
      <c r="G817" s="8">
        <v>1999</v>
      </c>
      <c r="H817" s="16">
        <v>326</v>
      </c>
      <c r="I817" s="13">
        <v>21589.705000000002</v>
      </c>
      <c r="J817" s="12">
        <v>66.226088957055225</v>
      </c>
    </row>
    <row r="818" spans="4:10" x14ac:dyDescent="0.2">
      <c r="D818" s="50" t="s">
        <v>103</v>
      </c>
      <c r="E818" s="7" t="s">
        <v>60</v>
      </c>
      <c r="F818" s="7" t="s">
        <v>61</v>
      </c>
      <c r="G818" s="7">
        <v>2000</v>
      </c>
      <c r="H818" s="15">
        <v>311</v>
      </c>
      <c r="I818" s="11">
        <v>19899.989000000001</v>
      </c>
      <c r="J818" s="12">
        <v>63.987102893890679</v>
      </c>
    </row>
    <row r="819" spans="4:10" x14ac:dyDescent="0.2">
      <c r="D819" s="50" t="s">
        <v>103</v>
      </c>
      <c r="E819" s="8" t="s">
        <v>60</v>
      </c>
      <c r="F819" s="8" t="s">
        <v>61</v>
      </c>
      <c r="G819" s="8">
        <v>2001</v>
      </c>
      <c r="H819" s="16">
        <v>273</v>
      </c>
      <c r="I819" s="13">
        <v>19042.847999999998</v>
      </c>
      <c r="J819" s="12">
        <v>69.754021978021967</v>
      </c>
    </row>
    <row r="820" spans="4:10" x14ac:dyDescent="0.2">
      <c r="D820" s="50" t="s">
        <v>103</v>
      </c>
      <c r="E820" s="7" t="s">
        <v>60</v>
      </c>
      <c r="F820" s="7" t="s">
        <v>61</v>
      </c>
      <c r="G820" s="7">
        <v>2002</v>
      </c>
      <c r="H820" s="15">
        <v>257</v>
      </c>
      <c r="I820" s="11">
        <v>19003.792999999998</v>
      </c>
      <c r="J820" s="12">
        <v>73.944719844357962</v>
      </c>
    </row>
    <row r="821" spans="4:10" x14ac:dyDescent="0.2">
      <c r="D821" s="50" t="s">
        <v>103</v>
      </c>
      <c r="E821" s="8" t="s">
        <v>60</v>
      </c>
      <c r="F821" s="8" t="s">
        <v>61</v>
      </c>
      <c r="G821" s="8">
        <v>2003</v>
      </c>
      <c r="H821" s="16">
        <v>237</v>
      </c>
      <c r="I821" s="13">
        <v>19447.812999999998</v>
      </c>
      <c r="J821" s="12">
        <v>82.058282700421927</v>
      </c>
    </row>
    <row r="822" spans="4:10" x14ac:dyDescent="0.2">
      <c r="D822" s="50" t="s">
        <v>103</v>
      </c>
      <c r="E822" s="7" t="s">
        <v>60</v>
      </c>
      <c r="F822" s="7" t="s">
        <v>61</v>
      </c>
      <c r="G822" s="7">
        <v>2004</v>
      </c>
      <c r="H822" s="15">
        <v>226</v>
      </c>
      <c r="I822" s="11">
        <v>19528</v>
      </c>
      <c r="J822" s="12">
        <v>86.407079646017692</v>
      </c>
    </row>
    <row r="823" spans="4:10" x14ac:dyDescent="0.2">
      <c r="D823" s="50" t="s">
        <v>103</v>
      </c>
      <c r="E823" s="8" t="s">
        <v>60</v>
      </c>
      <c r="F823" s="8" t="s">
        <v>61</v>
      </c>
      <c r="G823" s="8">
        <v>2005</v>
      </c>
      <c r="H823" s="16">
        <v>215</v>
      </c>
      <c r="I823" s="13">
        <v>19487</v>
      </c>
      <c r="J823" s="12">
        <v>90.637209302325587</v>
      </c>
    </row>
    <row r="824" spans="4:10" x14ac:dyDescent="0.2">
      <c r="D824" s="50" t="s">
        <v>103</v>
      </c>
      <c r="E824" s="7" t="s">
        <v>60</v>
      </c>
      <c r="F824" s="7" t="s">
        <v>61</v>
      </c>
      <c r="G824" s="7">
        <v>2006</v>
      </c>
      <c r="H824" s="15">
        <v>197</v>
      </c>
      <c r="I824" s="11">
        <v>19263</v>
      </c>
      <c r="J824" s="12">
        <v>97.781725888324871</v>
      </c>
    </row>
    <row r="825" spans="4:10" x14ac:dyDescent="0.2">
      <c r="D825" s="50" t="s">
        <v>103</v>
      </c>
      <c r="E825" s="8" t="s">
        <v>60</v>
      </c>
      <c r="F825" s="8" t="s">
        <v>61</v>
      </c>
      <c r="G825" s="8">
        <v>2007</v>
      </c>
      <c r="H825" s="16">
        <v>176</v>
      </c>
      <c r="I825" s="13">
        <v>20082</v>
      </c>
      <c r="J825" s="12">
        <v>114.10227272727273</v>
      </c>
    </row>
    <row r="826" spans="4:10" x14ac:dyDescent="0.2">
      <c r="D826" s="50" t="s">
        <v>103</v>
      </c>
      <c r="E826" s="7" t="s">
        <v>60</v>
      </c>
      <c r="F826" s="7" t="s">
        <v>61</v>
      </c>
      <c r="G826" s="7">
        <v>2008</v>
      </c>
      <c r="H826" s="15">
        <v>166</v>
      </c>
      <c r="I826" s="11">
        <v>19702</v>
      </c>
      <c r="J826" s="12">
        <v>118.68674698795181</v>
      </c>
    </row>
    <row r="827" spans="4:10" x14ac:dyDescent="0.2">
      <c r="D827" s="50" t="s">
        <v>103</v>
      </c>
      <c r="E827" s="8" t="s">
        <v>60</v>
      </c>
      <c r="F827" s="8" t="s">
        <v>61</v>
      </c>
      <c r="G827" s="8">
        <v>2009</v>
      </c>
      <c r="H827" s="16">
        <v>154</v>
      </c>
      <c r="I827" s="13">
        <v>19060</v>
      </c>
      <c r="J827" s="12">
        <v>123.76623376623377</v>
      </c>
    </row>
    <row r="828" spans="4:10" x14ac:dyDescent="0.2">
      <c r="D828" s="50" t="s">
        <v>103</v>
      </c>
      <c r="E828" s="7" t="s">
        <v>60</v>
      </c>
      <c r="F828" s="7" t="s">
        <v>61</v>
      </c>
      <c r="G828" s="7">
        <v>2010</v>
      </c>
      <c r="H828" s="15">
        <v>137</v>
      </c>
      <c r="I828" s="11">
        <v>19195.618000000002</v>
      </c>
      <c r="J828" s="12">
        <v>140.114</v>
      </c>
    </row>
    <row r="829" spans="4:10" x14ac:dyDescent="0.2">
      <c r="D829" s="50" t="s">
        <v>103</v>
      </c>
      <c r="E829" s="8" t="s">
        <v>60</v>
      </c>
      <c r="F829" s="8" t="s">
        <v>61</v>
      </c>
      <c r="G829" s="8">
        <v>2011</v>
      </c>
      <c r="H829" s="16">
        <v>135</v>
      </c>
      <c r="I829" s="13">
        <v>18522.309999999998</v>
      </c>
      <c r="J829" s="12">
        <v>137.20229629629628</v>
      </c>
    </row>
    <row r="830" spans="4:10" x14ac:dyDescent="0.2">
      <c r="D830" s="50" t="s">
        <v>103</v>
      </c>
      <c r="E830" s="7" t="s">
        <v>60</v>
      </c>
      <c r="F830" s="7" t="s">
        <v>61</v>
      </c>
      <c r="G830" s="7">
        <v>2012</v>
      </c>
      <c r="H830" s="15">
        <v>122</v>
      </c>
      <c r="I830" s="11">
        <v>18882.279000000002</v>
      </c>
      <c r="J830" s="12">
        <v>154.7727786885246</v>
      </c>
    </row>
    <row r="831" spans="4:10" x14ac:dyDescent="0.2">
      <c r="D831" s="50" t="s">
        <v>103</v>
      </c>
      <c r="E831" s="8" t="s">
        <v>60</v>
      </c>
      <c r="F831" s="8" t="s">
        <v>61</v>
      </c>
      <c r="G831" s="8">
        <v>2013</v>
      </c>
      <c r="H831" s="16">
        <v>109</v>
      </c>
      <c r="I831" s="13">
        <v>18271.239000000001</v>
      </c>
      <c r="J831" s="12">
        <v>167.62604587155965</v>
      </c>
    </row>
    <row r="832" spans="4:10" x14ac:dyDescent="0.2">
      <c r="D832" s="50" t="s">
        <v>103</v>
      </c>
      <c r="E832" s="7" t="s">
        <v>60</v>
      </c>
      <c r="F832" s="7" t="s">
        <v>61</v>
      </c>
      <c r="G832" s="7">
        <v>2014</v>
      </c>
      <c r="H832" s="15">
        <v>103</v>
      </c>
      <c r="I832" s="11">
        <v>17818.722999999998</v>
      </c>
      <c r="J832" s="12">
        <v>172.99731067961164</v>
      </c>
    </row>
    <row r="833" spans="4:10" x14ac:dyDescent="0.2">
      <c r="D833" s="50" t="s">
        <v>103</v>
      </c>
      <c r="E833" s="8" t="s">
        <v>60</v>
      </c>
      <c r="F833" s="8" t="s">
        <v>61</v>
      </c>
      <c r="G833" s="8">
        <v>2015</v>
      </c>
      <c r="H833" s="16">
        <v>94</v>
      </c>
      <c r="I833" s="13">
        <v>18200.361000000001</v>
      </c>
      <c r="J833" s="12">
        <v>193.62086170212766</v>
      </c>
    </row>
    <row r="834" spans="4:10" x14ac:dyDescent="0.2">
      <c r="D834" s="50" t="s">
        <v>103</v>
      </c>
      <c r="E834" s="7" t="s">
        <v>60</v>
      </c>
      <c r="F834" s="7" t="s">
        <v>61</v>
      </c>
      <c r="G834" s="7">
        <v>2016</v>
      </c>
      <c r="H834" s="15">
        <v>89</v>
      </c>
      <c r="I834" s="11">
        <v>18422.796000000002</v>
      </c>
      <c r="J834" s="12">
        <v>206.99770786516856</v>
      </c>
    </row>
    <row r="835" spans="4:10" x14ac:dyDescent="0.2">
      <c r="D835" s="50" t="s">
        <v>103</v>
      </c>
      <c r="E835" s="8" t="s">
        <v>60</v>
      </c>
      <c r="F835" s="8" t="s">
        <v>61</v>
      </c>
      <c r="G835" s="8">
        <v>2017</v>
      </c>
      <c r="H835" s="16">
        <v>86</v>
      </c>
      <c r="I835" s="13">
        <v>17964.696</v>
      </c>
      <c r="J835" s="12">
        <v>208.89181395348837</v>
      </c>
    </row>
    <row r="836" spans="4:10" x14ac:dyDescent="0.2">
      <c r="D836" s="50" t="s">
        <v>103</v>
      </c>
      <c r="E836" s="7" t="s">
        <v>60</v>
      </c>
      <c r="F836" s="7" t="s">
        <v>61</v>
      </c>
      <c r="G836" s="7">
        <v>2018</v>
      </c>
      <c r="H836" s="15">
        <v>86</v>
      </c>
      <c r="I836" s="11">
        <v>18228.255000000001</v>
      </c>
      <c r="J836" s="12">
        <v>211.95645348837209</v>
      </c>
    </row>
    <row r="837" spans="4:10" x14ac:dyDescent="0.2">
      <c r="D837" s="50" t="s">
        <v>103</v>
      </c>
      <c r="E837" s="8" t="s">
        <v>60</v>
      </c>
      <c r="F837" s="8" t="s">
        <v>61</v>
      </c>
      <c r="G837" s="8">
        <v>2019</v>
      </c>
      <c r="H837" s="16">
        <v>84</v>
      </c>
      <c r="I837" s="13">
        <v>18028.352999999999</v>
      </c>
      <c r="J837" s="12">
        <v>214.62324999999998</v>
      </c>
    </row>
    <row r="838" spans="4:10" x14ac:dyDescent="0.2">
      <c r="D838" s="50" t="s">
        <v>103</v>
      </c>
      <c r="E838" s="7" t="s">
        <v>60</v>
      </c>
      <c r="F838" s="7" t="s">
        <v>61</v>
      </c>
      <c r="G838" s="7">
        <v>2020</v>
      </c>
      <c r="H838" s="15">
        <v>81</v>
      </c>
      <c r="I838" s="11">
        <v>19086.334999999999</v>
      </c>
      <c r="J838" s="12">
        <v>235.63376543209876</v>
      </c>
    </row>
    <row r="839" spans="4:10" x14ac:dyDescent="0.2">
      <c r="D839" s="50" t="s">
        <v>103</v>
      </c>
      <c r="E839" s="8" t="s">
        <v>60</v>
      </c>
      <c r="F839" s="8" t="s">
        <v>61</v>
      </c>
      <c r="G839" s="8">
        <v>2021</v>
      </c>
      <c r="H839" s="16">
        <v>78</v>
      </c>
      <c r="I839" s="13">
        <v>20077.673999999999</v>
      </c>
      <c r="J839" s="12">
        <v>257.40607692307691</v>
      </c>
    </row>
    <row r="840" spans="4:10" x14ac:dyDescent="0.2">
      <c r="D840" s="51" t="s">
        <v>100</v>
      </c>
      <c r="E840" s="38" t="s">
        <v>68</v>
      </c>
      <c r="F840" s="38" t="s">
        <v>65</v>
      </c>
      <c r="G840" s="7">
        <v>1995</v>
      </c>
      <c r="H840" s="15">
        <v>182</v>
      </c>
      <c r="I840" s="11">
        <v>11040</v>
      </c>
      <c r="J840" s="12">
        <v>60.659340659340657</v>
      </c>
    </row>
    <row r="841" spans="4:10" x14ac:dyDescent="0.2">
      <c r="D841" s="51" t="s">
        <v>100</v>
      </c>
      <c r="E841" s="8" t="s">
        <v>68</v>
      </c>
      <c r="F841" s="8" t="s">
        <v>65</v>
      </c>
      <c r="G841" s="8">
        <v>1996</v>
      </c>
      <c r="H841" s="16">
        <v>183</v>
      </c>
      <c r="I841" s="13">
        <v>10911</v>
      </c>
      <c r="J841" s="12">
        <v>59.622950819672134</v>
      </c>
    </row>
    <row r="842" spans="4:10" x14ac:dyDescent="0.2">
      <c r="D842" s="51" t="s">
        <v>100</v>
      </c>
      <c r="E842" s="7" t="s">
        <v>68</v>
      </c>
      <c r="F842" s="7" t="s">
        <v>65</v>
      </c>
      <c r="G842" s="7">
        <v>1997</v>
      </c>
      <c r="H842" s="15">
        <v>180</v>
      </c>
      <c r="I842" s="11">
        <v>10917.606</v>
      </c>
      <c r="J842" s="12">
        <v>60.653366666666663</v>
      </c>
    </row>
    <row r="843" spans="4:10" x14ac:dyDescent="0.2">
      <c r="D843" s="51" t="s">
        <v>100</v>
      </c>
      <c r="E843" s="8" t="s">
        <v>68</v>
      </c>
      <c r="F843" s="8" t="s">
        <v>65</v>
      </c>
      <c r="G843" s="8">
        <v>1998</v>
      </c>
      <c r="H843" s="16">
        <v>171</v>
      </c>
      <c r="I843" s="13">
        <v>10875.105</v>
      </c>
      <c r="J843" s="12">
        <v>63.597105263157893</v>
      </c>
    </row>
    <row r="844" spans="4:10" x14ac:dyDescent="0.2">
      <c r="D844" s="51" t="s">
        <v>100</v>
      </c>
      <c r="E844" s="7" t="s">
        <v>68</v>
      </c>
      <c r="F844" s="7" t="s">
        <v>65</v>
      </c>
      <c r="G844" s="7">
        <v>1999</v>
      </c>
      <c r="H844" s="15">
        <v>167</v>
      </c>
      <c r="I844" s="11">
        <v>10968.315000000001</v>
      </c>
      <c r="J844" s="12">
        <v>65.678532934131738</v>
      </c>
    </row>
    <row r="845" spans="4:10" x14ac:dyDescent="0.2">
      <c r="D845" s="51" t="s">
        <v>100</v>
      </c>
      <c r="E845" s="8" t="s">
        <v>68</v>
      </c>
      <c r="F845" s="8" t="s">
        <v>65</v>
      </c>
      <c r="G845" s="8">
        <v>2000</v>
      </c>
      <c r="H845" s="16">
        <v>161</v>
      </c>
      <c r="I845" s="13">
        <v>10273.038</v>
      </c>
      <c r="J845" s="12">
        <v>63.807689440993791</v>
      </c>
    </row>
    <row r="846" spans="4:10" x14ac:dyDescent="0.2">
      <c r="D846" s="51" t="s">
        <v>100</v>
      </c>
      <c r="E846" s="7" t="s">
        <v>68</v>
      </c>
      <c r="F846" s="7" t="s">
        <v>65</v>
      </c>
      <c r="G846" s="7">
        <v>2001</v>
      </c>
      <c r="H846" s="15">
        <v>143</v>
      </c>
      <c r="I846" s="11">
        <v>9817.1440000000002</v>
      </c>
      <c r="J846" s="12">
        <v>68.65135664335665</v>
      </c>
    </row>
    <row r="847" spans="4:10" x14ac:dyDescent="0.2">
      <c r="D847" s="51" t="s">
        <v>100</v>
      </c>
      <c r="E847" s="8" t="s">
        <v>68</v>
      </c>
      <c r="F847" s="8" t="s">
        <v>65</v>
      </c>
      <c r="G847" s="8">
        <v>2002</v>
      </c>
      <c r="H847" s="16">
        <v>135</v>
      </c>
      <c r="I847" s="13">
        <v>9527.277</v>
      </c>
      <c r="J847" s="12">
        <v>70.572422222222229</v>
      </c>
    </row>
    <row r="848" spans="4:10" x14ac:dyDescent="0.2">
      <c r="D848" s="51" t="s">
        <v>100</v>
      </c>
      <c r="E848" s="7" t="s">
        <v>68</v>
      </c>
      <c r="F848" s="7" t="s">
        <v>65</v>
      </c>
      <c r="G848" s="7">
        <v>2003</v>
      </c>
      <c r="H848" s="15">
        <v>127</v>
      </c>
      <c r="I848" s="11">
        <v>9613.893</v>
      </c>
      <c r="J848" s="12">
        <v>75.699944881889763</v>
      </c>
    </row>
    <row r="849" spans="4:10" x14ac:dyDescent="0.2">
      <c r="D849" s="51" t="s">
        <v>100</v>
      </c>
      <c r="E849" s="8" t="s">
        <v>68</v>
      </c>
      <c r="F849" s="8" t="s">
        <v>65</v>
      </c>
      <c r="G849" s="8">
        <v>2004</v>
      </c>
      <c r="H849" s="16">
        <v>118</v>
      </c>
      <c r="I849" s="13">
        <v>9399</v>
      </c>
      <c r="J849" s="12">
        <v>79.652542372881356</v>
      </c>
    </row>
    <row r="850" spans="4:10" x14ac:dyDescent="0.2">
      <c r="D850" s="51" t="s">
        <v>100</v>
      </c>
      <c r="E850" s="7" t="s">
        <v>68</v>
      </c>
      <c r="F850" s="7" t="s">
        <v>65</v>
      </c>
      <c r="G850" s="7">
        <v>2005</v>
      </c>
      <c r="H850" s="15">
        <v>112</v>
      </c>
      <c r="I850" s="11">
        <v>9444</v>
      </c>
      <c r="J850" s="12">
        <v>84.321428571428569</v>
      </c>
    </row>
    <row r="851" spans="4:10" x14ac:dyDescent="0.2">
      <c r="D851" s="51" t="s">
        <v>100</v>
      </c>
      <c r="E851" s="8" t="s">
        <v>68</v>
      </c>
      <c r="F851" s="8" t="s">
        <v>65</v>
      </c>
      <c r="G851" s="8">
        <v>2006</v>
      </c>
      <c r="H851" s="16">
        <v>97</v>
      </c>
      <c r="I851" s="13">
        <v>9436</v>
      </c>
      <c r="J851" s="12">
        <v>97.278350515463913</v>
      </c>
    </row>
    <row r="852" spans="4:10" x14ac:dyDescent="0.2">
      <c r="D852" s="51" t="s">
        <v>100</v>
      </c>
      <c r="E852" s="7" t="s">
        <v>68</v>
      </c>
      <c r="F852" s="7" t="s">
        <v>65</v>
      </c>
      <c r="G852" s="7">
        <v>2007</v>
      </c>
      <c r="H852" s="15">
        <v>91</v>
      </c>
      <c r="I852" s="11">
        <v>9786</v>
      </c>
      <c r="J852" s="12">
        <v>107.53846153846153</v>
      </c>
    </row>
    <row r="853" spans="4:10" x14ac:dyDescent="0.2">
      <c r="D853" s="51" t="s">
        <v>100</v>
      </c>
      <c r="E853" s="8" t="s">
        <v>68</v>
      </c>
      <c r="F853" s="8" t="s">
        <v>65</v>
      </c>
      <c r="G853" s="8">
        <v>2008</v>
      </c>
      <c r="H853" s="16">
        <v>79</v>
      </c>
      <c r="I853" s="13">
        <v>9401</v>
      </c>
      <c r="J853" s="12">
        <v>119</v>
      </c>
    </row>
    <row r="854" spans="4:10" x14ac:dyDescent="0.2">
      <c r="D854" s="51" t="s">
        <v>100</v>
      </c>
      <c r="E854" s="7" t="s">
        <v>68</v>
      </c>
      <c r="F854" s="7" t="s">
        <v>65</v>
      </c>
      <c r="G854" s="7">
        <v>2009</v>
      </c>
      <c r="H854" s="15">
        <v>75</v>
      </c>
      <c r="I854" s="11">
        <v>9577</v>
      </c>
      <c r="J854" s="12">
        <v>127.69333333333333</v>
      </c>
    </row>
    <row r="855" spans="4:10" x14ac:dyDescent="0.2">
      <c r="D855" s="51" t="s">
        <v>100</v>
      </c>
      <c r="E855" s="8" t="s">
        <v>68</v>
      </c>
      <c r="F855" s="8" t="s">
        <v>65</v>
      </c>
      <c r="G855" s="8">
        <v>2010</v>
      </c>
      <c r="H855" s="16">
        <v>70</v>
      </c>
      <c r="I855" s="13">
        <v>9763.6579999999994</v>
      </c>
      <c r="J855" s="12">
        <v>139.48082857142856</v>
      </c>
    </row>
    <row r="856" spans="4:10" x14ac:dyDescent="0.2">
      <c r="D856" s="51" t="s">
        <v>100</v>
      </c>
      <c r="E856" s="7" t="s">
        <v>68</v>
      </c>
      <c r="F856" s="7" t="s">
        <v>65</v>
      </c>
      <c r="G856" s="7">
        <v>2011</v>
      </c>
      <c r="H856" s="15">
        <v>71</v>
      </c>
      <c r="I856" s="11">
        <v>9383.94</v>
      </c>
      <c r="J856" s="12">
        <v>132.16816901408453</v>
      </c>
    </row>
    <row r="857" spans="4:10" x14ac:dyDescent="0.2">
      <c r="D857" s="51" t="s">
        <v>100</v>
      </c>
      <c r="E857" s="8" t="s">
        <v>68</v>
      </c>
      <c r="F857" s="8" t="s">
        <v>65</v>
      </c>
      <c r="G857" s="8">
        <v>2012</v>
      </c>
      <c r="H857" s="16">
        <v>60</v>
      </c>
      <c r="I857" s="13">
        <v>9473.8090000000011</v>
      </c>
      <c r="J857" s="12">
        <v>157.89681666666669</v>
      </c>
    </row>
    <row r="858" spans="4:10" x14ac:dyDescent="0.2">
      <c r="D858" s="51" t="s">
        <v>100</v>
      </c>
      <c r="E858" s="7" t="s">
        <v>68</v>
      </c>
      <c r="F858" s="7" t="s">
        <v>65</v>
      </c>
      <c r="G858" s="7">
        <v>2013</v>
      </c>
      <c r="H858" s="15">
        <v>54</v>
      </c>
      <c r="I858" s="11">
        <v>9651.5660000000007</v>
      </c>
      <c r="J858" s="12">
        <v>178.73270370370372</v>
      </c>
    </row>
    <row r="859" spans="4:10" x14ac:dyDescent="0.2">
      <c r="D859" s="51" t="s">
        <v>100</v>
      </c>
      <c r="E859" s="8" t="s">
        <v>68</v>
      </c>
      <c r="F859" s="8" t="s">
        <v>65</v>
      </c>
      <c r="G859" s="8">
        <v>2014</v>
      </c>
      <c r="H859" s="16">
        <v>52</v>
      </c>
      <c r="I859" s="13">
        <v>9873.143</v>
      </c>
      <c r="J859" s="12">
        <v>189.86813461538461</v>
      </c>
    </row>
    <row r="860" spans="4:10" x14ac:dyDescent="0.2">
      <c r="D860" s="51" t="s">
        <v>100</v>
      </c>
      <c r="E860" s="7" t="s">
        <v>68</v>
      </c>
      <c r="F860" s="7" t="s">
        <v>65</v>
      </c>
      <c r="G860" s="7">
        <v>2015</v>
      </c>
      <c r="H860" s="15">
        <v>50</v>
      </c>
      <c r="I860" s="11">
        <v>10306.627</v>
      </c>
      <c r="J860" s="12">
        <v>206.13254000000001</v>
      </c>
    </row>
    <row r="861" spans="4:10" x14ac:dyDescent="0.2">
      <c r="D861" s="51" t="s">
        <v>100</v>
      </c>
      <c r="E861" s="8" t="s">
        <v>68</v>
      </c>
      <c r="F861" s="8" t="s">
        <v>65</v>
      </c>
      <c r="G861" s="8">
        <v>2016</v>
      </c>
      <c r="H861" s="16">
        <v>46</v>
      </c>
      <c r="I861" s="13">
        <v>10820.98</v>
      </c>
      <c r="J861" s="12">
        <v>235.2386956521739</v>
      </c>
    </row>
    <row r="862" spans="4:10" x14ac:dyDescent="0.2">
      <c r="D862" s="51" t="s">
        <v>100</v>
      </c>
      <c r="E862" s="7" t="s">
        <v>68</v>
      </c>
      <c r="F862" s="7" t="s">
        <v>65</v>
      </c>
      <c r="G862" s="7">
        <v>2017</v>
      </c>
      <c r="H862" s="15">
        <v>46</v>
      </c>
      <c r="I862" s="11">
        <v>10662.263999999999</v>
      </c>
      <c r="J862" s="12">
        <v>231.78834782608695</v>
      </c>
    </row>
    <row r="863" spans="4:10" x14ac:dyDescent="0.2">
      <c r="D863" s="51" t="s">
        <v>100</v>
      </c>
      <c r="E863" s="8" t="s">
        <v>68</v>
      </c>
      <c r="F863" s="8" t="s">
        <v>65</v>
      </c>
      <c r="G863" s="8">
        <v>2018</v>
      </c>
      <c r="H863" s="16">
        <v>44</v>
      </c>
      <c r="I863" s="13">
        <v>10978.662</v>
      </c>
      <c r="J863" s="12">
        <v>249.51504545454546</v>
      </c>
    </row>
    <row r="864" spans="4:10" x14ac:dyDescent="0.2">
      <c r="D864" s="51" t="s">
        <v>100</v>
      </c>
      <c r="E864" s="7" t="s">
        <v>68</v>
      </c>
      <c r="F864" s="7" t="s">
        <v>65</v>
      </c>
      <c r="G864" s="7">
        <v>2019</v>
      </c>
      <c r="H864" s="15">
        <v>46</v>
      </c>
      <c r="I864" s="11">
        <v>10436.031999999999</v>
      </c>
      <c r="J864" s="12">
        <v>226.87026086956521</v>
      </c>
    </row>
    <row r="865" spans="4:10" x14ac:dyDescent="0.2">
      <c r="D865" s="51" t="s">
        <v>100</v>
      </c>
      <c r="E865" s="8" t="s">
        <v>68</v>
      </c>
      <c r="F865" s="8" t="s">
        <v>65</v>
      </c>
      <c r="G865" s="8">
        <v>2020</v>
      </c>
      <c r="H865" s="16">
        <v>48</v>
      </c>
      <c r="I865" s="13">
        <v>11094.625</v>
      </c>
      <c r="J865" s="12">
        <v>231.13802083333334</v>
      </c>
    </row>
    <row r="866" spans="4:10" x14ac:dyDescent="0.2">
      <c r="D866" s="51" t="s">
        <v>100</v>
      </c>
      <c r="E866" s="7" t="s">
        <v>68</v>
      </c>
      <c r="F866" s="7" t="s">
        <v>65</v>
      </c>
      <c r="G866" s="7">
        <v>2021</v>
      </c>
      <c r="H866" s="15">
        <v>47</v>
      </c>
      <c r="I866" s="11">
        <v>11279.573</v>
      </c>
      <c r="J866" s="12">
        <v>239.99091489361703</v>
      </c>
    </row>
    <row r="867" spans="4:10" x14ac:dyDescent="0.2">
      <c r="D867" s="51" t="s">
        <v>100</v>
      </c>
      <c r="E867" s="8" t="s">
        <v>72</v>
      </c>
      <c r="F867" s="8" t="s">
        <v>3</v>
      </c>
      <c r="G867" s="8">
        <v>1995</v>
      </c>
      <c r="H867" s="16">
        <v>70</v>
      </c>
      <c r="I867" s="13">
        <v>4185</v>
      </c>
      <c r="J867" s="12">
        <v>59.785714285714285</v>
      </c>
    </row>
    <row r="868" spans="4:10" x14ac:dyDescent="0.2">
      <c r="D868" s="51" t="s">
        <v>100</v>
      </c>
      <c r="E868" s="7" t="s">
        <v>72</v>
      </c>
      <c r="F868" s="7" t="s">
        <v>3</v>
      </c>
      <c r="G868" s="7">
        <v>1996</v>
      </c>
      <c r="H868" s="15">
        <v>71</v>
      </c>
      <c r="I868" s="11">
        <v>4182</v>
      </c>
      <c r="J868" s="12">
        <v>58.901408450704224</v>
      </c>
    </row>
    <row r="869" spans="4:10" x14ac:dyDescent="0.2">
      <c r="D869" s="51" t="s">
        <v>100</v>
      </c>
      <c r="E869" s="8" t="s">
        <v>72</v>
      </c>
      <c r="F869" s="8" t="s">
        <v>3</v>
      </c>
      <c r="G869" s="8">
        <v>1997</v>
      </c>
      <c r="H869" s="16">
        <v>70</v>
      </c>
      <c r="I869" s="13">
        <v>4021.2310000000002</v>
      </c>
      <c r="J869" s="12">
        <v>57.446157142857146</v>
      </c>
    </row>
    <row r="870" spans="4:10" x14ac:dyDescent="0.2">
      <c r="D870" s="51" t="s">
        <v>100</v>
      </c>
      <c r="E870" s="7" t="s">
        <v>72</v>
      </c>
      <c r="F870" s="7" t="s">
        <v>3</v>
      </c>
      <c r="G870" s="7">
        <v>1998</v>
      </c>
      <c r="H870" s="15">
        <v>65</v>
      </c>
      <c r="I870" s="11">
        <v>3989.24</v>
      </c>
      <c r="J870" s="12">
        <v>61.372923076923072</v>
      </c>
    </row>
    <row r="871" spans="4:10" x14ac:dyDescent="0.2">
      <c r="D871" s="51" t="s">
        <v>100</v>
      </c>
      <c r="E871" s="8" t="s">
        <v>72</v>
      </c>
      <c r="F871" s="8" t="s">
        <v>3</v>
      </c>
      <c r="G871" s="8">
        <v>1999</v>
      </c>
      <c r="H871" s="16">
        <v>62</v>
      </c>
      <c r="I871" s="13">
        <v>3904.703</v>
      </c>
      <c r="J871" s="12">
        <v>62.979080645161289</v>
      </c>
    </row>
    <row r="872" spans="4:10" x14ac:dyDescent="0.2">
      <c r="D872" s="51" t="s">
        <v>100</v>
      </c>
      <c r="E872" s="7" t="s">
        <v>72</v>
      </c>
      <c r="F872" s="7" t="s">
        <v>3</v>
      </c>
      <c r="G872" s="7">
        <v>2000</v>
      </c>
      <c r="H872" s="15">
        <v>57</v>
      </c>
      <c r="I872" s="11">
        <v>3595.2779999999998</v>
      </c>
      <c r="J872" s="12">
        <v>63.075052631578941</v>
      </c>
    </row>
    <row r="873" spans="4:10" x14ac:dyDescent="0.2">
      <c r="D873" s="51" t="s">
        <v>100</v>
      </c>
      <c r="E873" s="8" t="s">
        <v>72</v>
      </c>
      <c r="F873" s="8" t="s">
        <v>3</v>
      </c>
      <c r="G873" s="8">
        <v>2001</v>
      </c>
      <c r="H873" s="16">
        <v>51</v>
      </c>
      <c r="I873" s="13">
        <v>3243.6979999999999</v>
      </c>
      <c r="J873" s="12">
        <v>63.601921568627446</v>
      </c>
    </row>
    <row r="874" spans="4:10" x14ac:dyDescent="0.2">
      <c r="D874" s="51" t="s">
        <v>100</v>
      </c>
      <c r="E874" s="7" t="s">
        <v>72</v>
      </c>
      <c r="F874" s="7" t="s">
        <v>3</v>
      </c>
      <c r="G874" s="7">
        <v>2002</v>
      </c>
      <c r="H874" s="15">
        <v>48</v>
      </c>
      <c r="I874" s="11">
        <v>3115.0059999999999</v>
      </c>
      <c r="J874" s="12">
        <v>64.895958333333326</v>
      </c>
    </row>
    <row r="875" spans="4:10" x14ac:dyDescent="0.2">
      <c r="D875" s="51" t="s">
        <v>100</v>
      </c>
      <c r="E875" s="8" t="s">
        <v>72</v>
      </c>
      <c r="F875" s="8" t="s">
        <v>3</v>
      </c>
      <c r="G875" s="8">
        <v>2003</v>
      </c>
      <c r="H875" s="16">
        <v>44</v>
      </c>
      <c r="I875" s="13">
        <v>3132.1489999999999</v>
      </c>
      <c r="J875" s="12">
        <v>71.185204545454539</v>
      </c>
    </row>
    <row r="876" spans="4:10" x14ac:dyDescent="0.2">
      <c r="D876" s="51" t="s">
        <v>100</v>
      </c>
      <c r="E876" s="7" t="s">
        <v>72</v>
      </c>
      <c r="F876" s="7" t="s">
        <v>3</v>
      </c>
      <c r="G876" s="7">
        <v>2004</v>
      </c>
      <c r="H876" s="15">
        <v>40</v>
      </c>
      <c r="I876" s="11">
        <v>3050</v>
      </c>
      <c r="J876" s="12">
        <v>76.25</v>
      </c>
    </row>
    <row r="877" spans="4:10" x14ac:dyDescent="0.2">
      <c r="D877" s="51" t="s">
        <v>100</v>
      </c>
      <c r="E877" s="8" t="s">
        <v>72</v>
      </c>
      <c r="F877" s="8" t="s">
        <v>3</v>
      </c>
      <c r="G877" s="8">
        <v>2005</v>
      </c>
      <c r="H877" s="16">
        <v>38</v>
      </c>
      <c r="I877" s="13">
        <v>2964</v>
      </c>
      <c r="J877" s="12">
        <v>78</v>
      </c>
    </row>
    <row r="878" spans="4:10" x14ac:dyDescent="0.2">
      <c r="D878" s="51" t="s">
        <v>100</v>
      </c>
      <c r="E878" s="7" t="s">
        <v>72</v>
      </c>
      <c r="F878" s="7" t="s">
        <v>3</v>
      </c>
      <c r="G878" s="7">
        <v>2006</v>
      </c>
      <c r="H878" s="15">
        <v>35</v>
      </c>
      <c r="I878" s="11">
        <v>3006</v>
      </c>
      <c r="J878" s="12">
        <v>85.885714285714286</v>
      </c>
    </row>
    <row r="879" spans="4:10" x14ac:dyDescent="0.2">
      <c r="D879" s="51" t="s">
        <v>100</v>
      </c>
      <c r="E879" s="8" t="s">
        <v>72</v>
      </c>
      <c r="F879" s="8" t="s">
        <v>3</v>
      </c>
      <c r="G879" s="8">
        <v>2007</v>
      </c>
      <c r="H879" s="16">
        <v>31</v>
      </c>
      <c r="I879" s="13">
        <v>2861</v>
      </c>
      <c r="J879" s="12">
        <v>92.290322580645167</v>
      </c>
    </row>
    <row r="880" spans="4:10" x14ac:dyDescent="0.2">
      <c r="D880" s="51" t="s">
        <v>100</v>
      </c>
      <c r="E880" s="7" t="s">
        <v>72</v>
      </c>
      <c r="F880" s="7" t="s">
        <v>3</v>
      </c>
      <c r="G880" s="7">
        <v>2008</v>
      </c>
      <c r="H880" s="15">
        <v>30</v>
      </c>
      <c r="I880" s="11">
        <v>2683</v>
      </c>
      <c r="J880" s="12">
        <v>89.433333333333337</v>
      </c>
    </row>
    <row r="881" spans="4:10" x14ac:dyDescent="0.2">
      <c r="D881" s="51" t="s">
        <v>100</v>
      </c>
      <c r="E881" s="8" t="s">
        <v>72</v>
      </c>
      <c r="F881" s="8" t="s">
        <v>3</v>
      </c>
      <c r="G881" s="8">
        <v>2009</v>
      </c>
      <c r="H881" s="16">
        <v>25</v>
      </c>
      <c r="I881" s="13">
        <v>2345</v>
      </c>
      <c r="J881" s="12">
        <v>93.8</v>
      </c>
    </row>
    <row r="882" spans="4:10" x14ac:dyDescent="0.2">
      <c r="D882" s="51" t="s">
        <v>100</v>
      </c>
      <c r="E882" s="7" t="s">
        <v>72</v>
      </c>
      <c r="F882" s="7" t="s">
        <v>3</v>
      </c>
      <c r="G882" s="7">
        <v>2010</v>
      </c>
      <c r="H882" s="15">
        <v>24</v>
      </c>
      <c r="I882" s="11">
        <v>2250.8409999999999</v>
      </c>
      <c r="J882" s="12">
        <v>93.785041666666658</v>
      </c>
    </row>
    <row r="883" spans="4:10" x14ac:dyDescent="0.2">
      <c r="D883" s="51" t="s">
        <v>100</v>
      </c>
      <c r="E883" s="8" t="s">
        <v>72</v>
      </c>
      <c r="F883" s="8" t="s">
        <v>3</v>
      </c>
      <c r="G883" s="8">
        <v>2011</v>
      </c>
      <c r="H883" s="16">
        <v>21</v>
      </c>
      <c r="I883" s="13">
        <v>2150.58</v>
      </c>
      <c r="J883" s="12">
        <v>102.40857142857142</v>
      </c>
    </row>
    <row r="884" spans="4:10" x14ac:dyDescent="0.2">
      <c r="D884" s="51" t="s">
        <v>100</v>
      </c>
      <c r="E884" s="7" t="s">
        <v>72</v>
      </c>
      <c r="F884" s="7" t="s">
        <v>3</v>
      </c>
      <c r="G884" s="7">
        <v>2012</v>
      </c>
      <c r="H884" s="15">
        <v>21</v>
      </c>
      <c r="I884" s="11">
        <v>2065.5970000000002</v>
      </c>
      <c r="J884" s="12">
        <v>98.36176190476192</v>
      </c>
    </row>
    <row r="885" spans="4:10" x14ac:dyDescent="0.2">
      <c r="D885" s="51" t="s">
        <v>100</v>
      </c>
      <c r="E885" s="8" t="s">
        <v>72</v>
      </c>
      <c r="F885" s="8" t="s">
        <v>3</v>
      </c>
      <c r="G885" s="8">
        <v>2013</v>
      </c>
      <c r="H885" s="16">
        <v>18</v>
      </c>
      <c r="I885" s="13">
        <v>1844.3689999999999</v>
      </c>
      <c r="J885" s="12">
        <v>102.46494444444444</v>
      </c>
    </row>
    <row r="886" spans="4:10" x14ac:dyDescent="0.2">
      <c r="D886" s="51" t="s">
        <v>100</v>
      </c>
      <c r="E886" s="7" t="s">
        <v>72</v>
      </c>
      <c r="F886" s="7" t="s">
        <v>3</v>
      </c>
      <c r="G886" s="7">
        <v>2014</v>
      </c>
      <c r="H886" s="15">
        <v>16</v>
      </c>
      <c r="I886" s="11">
        <v>1668.2190000000001</v>
      </c>
      <c r="J886" s="12">
        <v>104.2636875</v>
      </c>
    </row>
    <row r="887" spans="4:10" x14ac:dyDescent="0.2">
      <c r="D887" s="51" t="s">
        <v>100</v>
      </c>
      <c r="E887" s="8" t="s">
        <v>72</v>
      </c>
      <c r="F887" s="8" t="s">
        <v>3</v>
      </c>
      <c r="G887" s="8">
        <v>2015</v>
      </c>
      <c r="H887" s="16">
        <v>14</v>
      </c>
      <c r="I887" s="13">
        <v>1662.845</v>
      </c>
      <c r="J887" s="12">
        <v>118.77464285714287</v>
      </c>
    </row>
    <row r="888" spans="4:10" x14ac:dyDescent="0.2">
      <c r="D888" s="51" t="s">
        <v>100</v>
      </c>
      <c r="E888" s="7" t="s">
        <v>72</v>
      </c>
      <c r="F888" s="7" t="s">
        <v>3</v>
      </c>
      <c r="G888" s="7">
        <v>2016</v>
      </c>
      <c r="H888" s="15">
        <v>15</v>
      </c>
      <c r="I888" s="11">
        <v>1569.252</v>
      </c>
      <c r="J888" s="12">
        <v>104.6168</v>
      </c>
    </row>
    <row r="889" spans="4:10" x14ac:dyDescent="0.2">
      <c r="D889" s="51" t="s">
        <v>100</v>
      </c>
      <c r="E889" s="8" t="s">
        <v>72</v>
      </c>
      <c r="F889" s="8" t="s">
        <v>3</v>
      </c>
      <c r="G889" s="8">
        <v>2017</v>
      </c>
      <c r="H889" s="16">
        <v>13</v>
      </c>
      <c r="I889" s="13">
        <v>1444.095</v>
      </c>
      <c r="J889" s="12">
        <v>111.08423076923077</v>
      </c>
    </row>
    <row r="890" spans="4:10" x14ac:dyDescent="0.2">
      <c r="D890" s="51" t="s">
        <v>100</v>
      </c>
      <c r="E890" s="7" t="s">
        <v>72</v>
      </c>
      <c r="F890" s="7" t="s">
        <v>3</v>
      </c>
      <c r="G890" s="7">
        <v>2018</v>
      </c>
      <c r="H890" s="15">
        <v>11</v>
      </c>
      <c r="I890" s="11">
        <v>1448.63</v>
      </c>
      <c r="J890" s="12">
        <v>131.69363636363639</v>
      </c>
    </row>
    <row r="891" spans="4:10" x14ac:dyDescent="0.2">
      <c r="D891" s="51" t="s">
        <v>100</v>
      </c>
      <c r="E891" s="8" t="s">
        <v>72</v>
      </c>
      <c r="F891" s="8" t="s">
        <v>3</v>
      </c>
      <c r="G891" s="8">
        <v>2019</v>
      </c>
      <c r="H891" s="16">
        <v>12</v>
      </c>
      <c r="I891" s="13">
        <v>1378.3789999999999</v>
      </c>
      <c r="J891" s="12">
        <v>114.86491666666666</v>
      </c>
    </row>
    <row r="892" spans="4:10" x14ac:dyDescent="0.2">
      <c r="D892" s="51" t="s">
        <v>100</v>
      </c>
      <c r="E892" s="7" t="s">
        <v>72</v>
      </c>
      <c r="F892" s="7" t="s">
        <v>3</v>
      </c>
      <c r="G892" s="7">
        <v>2020</v>
      </c>
      <c r="H892" s="15">
        <v>16</v>
      </c>
      <c r="I892" s="11">
        <v>2540.1529999999998</v>
      </c>
      <c r="J892" s="12">
        <v>158.75956249999999</v>
      </c>
    </row>
    <row r="893" spans="4:10" x14ac:dyDescent="0.2">
      <c r="D893" s="51" t="s">
        <v>100</v>
      </c>
      <c r="E893" s="8" t="s">
        <v>72</v>
      </c>
      <c r="F893" s="8" t="s">
        <v>3</v>
      </c>
      <c r="G893" s="8">
        <v>2021</v>
      </c>
      <c r="H893" s="16">
        <v>15</v>
      </c>
      <c r="I893" s="13">
        <v>2694.2139999999999</v>
      </c>
      <c r="J893" s="12">
        <v>179.61426666666665</v>
      </c>
    </row>
    <row r="894" spans="4:10" x14ac:dyDescent="0.2">
      <c r="D894" s="52" t="s">
        <v>103</v>
      </c>
      <c r="E894" s="38" t="s">
        <v>73</v>
      </c>
      <c r="F894" s="38" t="s">
        <v>6</v>
      </c>
      <c r="G894" s="38">
        <v>1995</v>
      </c>
      <c r="H894" s="47">
        <v>248</v>
      </c>
      <c r="I894" s="11">
        <v>20363</v>
      </c>
      <c r="J894" s="12">
        <v>82.108870967741936</v>
      </c>
    </row>
    <row r="895" spans="4:10" x14ac:dyDescent="0.2">
      <c r="D895" s="52" t="s">
        <v>103</v>
      </c>
      <c r="E895" s="8" t="s">
        <v>73</v>
      </c>
      <c r="F895" s="8" t="s">
        <v>6</v>
      </c>
      <c r="G895" s="8">
        <v>1996</v>
      </c>
      <c r="H895" s="16">
        <v>247</v>
      </c>
      <c r="I895" s="13">
        <v>20286</v>
      </c>
      <c r="J895" s="12">
        <v>82.12955465587045</v>
      </c>
    </row>
    <row r="896" spans="4:10" x14ac:dyDescent="0.2">
      <c r="D896" s="52" t="s">
        <v>103</v>
      </c>
      <c r="E896" s="7" t="s">
        <v>73</v>
      </c>
      <c r="F896" s="7" t="s">
        <v>6</v>
      </c>
      <c r="G896" s="7">
        <v>1997</v>
      </c>
      <c r="H896" s="15">
        <v>247</v>
      </c>
      <c r="I896" s="11">
        <v>20288.334000000003</v>
      </c>
      <c r="J896" s="12">
        <v>82.139004048583004</v>
      </c>
    </row>
    <row r="897" spans="4:10" x14ac:dyDescent="0.2">
      <c r="D897" s="52" t="s">
        <v>103</v>
      </c>
      <c r="E897" s="8" t="s">
        <v>73</v>
      </c>
      <c r="F897" s="8" t="s">
        <v>6</v>
      </c>
      <c r="G897" s="8">
        <v>1998</v>
      </c>
      <c r="H897" s="16">
        <v>238</v>
      </c>
      <c r="I897" s="13">
        <v>19992.453000000001</v>
      </c>
      <c r="J897" s="12">
        <v>84.001903361344546</v>
      </c>
    </row>
    <row r="898" spans="4:10" x14ac:dyDescent="0.2">
      <c r="D898" s="52" t="s">
        <v>103</v>
      </c>
      <c r="E898" s="7" t="s">
        <v>73</v>
      </c>
      <c r="F898" s="7" t="s">
        <v>6</v>
      </c>
      <c r="G898" s="7">
        <v>1999</v>
      </c>
      <c r="H898" s="15">
        <v>224</v>
      </c>
      <c r="I898" s="11">
        <v>19791.495999999999</v>
      </c>
      <c r="J898" s="12">
        <v>88.354892857142858</v>
      </c>
    </row>
    <row r="899" spans="4:10" x14ac:dyDescent="0.2">
      <c r="D899" s="52" t="s">
        <v>103</v>
      </c>
      <c r="E899" s="8" t="s">
        <v>73</v>
      </c>
      <c r="F899" s="8" t="s">
        <v>6</v>
      </c>
      <c r="G899" s="8">
        <v>2000</v>
      </c>
      <c r="H899" s="16">
        <v>218</v>
      </c>
      <c r="I899" s="13">
        <v>18538.475999999999</v>
      </c>
      <c r="J899" s="12">
        <v>85.03888073394495</v>
      </c>
    </row>
    <row r="900" spans="4:10" x14ac:dyDescent="0.2">
      <c r="D900" s="52" t="s">
        <v>103</v>
      </c>
      <c r="E900" s="7" t="s">
        <v>73</v>
      </c>
      <c r="F900" s="7" t="s">
        <v>6</v>
      </c>
      <c r="G900" s="7">
        <v>2001</v>
      </c>
      <c r="H900" s="15">
        <v>193</v>
      </c>
      <c r="I900" s="11">
        <v>17401.472999999998</v>
      </c>
      <c r="J900" s="12">
        <v>90.163072538860092</v>
      </c>
    </row>
    <row r="901" spans="4:10" x14ac:dyDescent="0.2">
      <c r="D901" s="52" t="s">
        <v>103</v>
      </c>
      <c r="E901" s="8" t="s">
        <v>73</v>
      </c>
      <c r="F901" s="8" t="s">
        <v>6</v>
      </c>
      <c r="G901" s="8">
        <v>2002</v>
      </c>
      <c r="H901" s="16">
        <v>181</v>
      </c>
      <c r="I901" s="13">
        <v>17458.705999999998</v>
      </c>
      <c r="J901" s="12">
        <v>96.456939226519324</v>
      </c>
    </row>
    <row r="902" spans="4:10" x14ac:dyDescent="0.2">
      <c r="D902" s="52" t="s">
        <v>103</v>
      </c>
      <c r="E902" s="7" t="s">
        <v>73</v>
      </c>
      <c r="F902" s="7" t="s">
        <v>6</v>
      </c>
      <c r="G902" s="7">
        <v>2003</v>
      </c>
      <c r="H902" s="15">
        <v>176</v>
      </c>
      <c r="I902" s="11">
        <v>18241.594000000001</v>
      </c>
      <c r="J902" s="12">
        <v>103.64542045454546</v>
      </c>
    </row>
    <row r="903" spans="4:10" x14ac:dyDescent="0.2">
      <c r="D903" s="52" t="s">
        <v>103</v>
      </c>
      <c r="E903" s="8" t="s">
        <v>73</v>
      </c>
      <c r="F903" s="8" t="s">
        <v>6</v>
      </c>
      <c r="G903" s="8">
        <v>2004</v>
      </c>
      <c r="H903" s="16">
        <v>166</v>
      </c>
      <c r="I903" s="13">
        <v>17840</v>
      </c>
      <c r="J903" s="12">
        <v>107.46987951807229</v>
      </c>
    </row>
    <row r="904" spans="4:10" x14ac:dyDescent="0.2">
      <c r="D904" s="52" t="s">
        <v>103</v>
      </c>
      <c r="E904" s="7" t="s">
        <v>73</v>
      </c>
      <c r="F904" s="7" t="s">
        <v>6</v>
      </c>
      <c r="G904" s="7">
        <v>2005</v>
      </c>
      <c r="H904" s="15">
        <v>158</v>
      </c>
      <c r="I904" s="11">
        <v>17538</v>
      </c>
      <c r="J904" s="12">
        <v>111</v>
      </c>
    </row>
    <row r="905" spans="4:10" x14ac:dyDescent="0.2">
      <c r="D905" s="52" t="s">
        <v>103</v>
      </c>
      <c r="E905" s="8" t="s">
        <v>73</v>
      </c>
      <c r="F905" s="8" t="s">
        <v>6</v>
      </c>
      <c r="G905" s="8">
        <v>2006</v>
      </c>
      <c r="H905" s="16">
        <v>145</v>
      </c>
      <c r="I905" s="13">
        <v>17114</v>
      </c>
      <c r="J905" s="12">
        <v>118.02758620689656</v>
      </c>
    </row>
    <row r="906" spans="4:10" x14ac:dyDescent="0.2">
      <c r="D906" s="52" t="s">
        <v>103</v>
      </c>
      <c r="E906" s="7" t="s">
        <v>73</v>
      </c>
      <c r="F906" s="7" t="s">
        <v>6</v>
      </c>
      <c r="G906" s="7">
        <v>2007</v>
      </c>
      <c r="H906" s="15">
        <v>126</v>
      </c>
      <c r="I906" s="11">
        <v>17020</v>
      </c>
      <c r="J906" s="12">
        <v>135.07936507936509</v>
      </c>
    </row>
    <row r="907" spans="4:10" x14ac:dyDescent="0.2">
      <c r="D907" s="52" t="s">
        <v>103</v>
      </c>
      <c r="E907" s="8" t="s">
        <v>73</v>
      </c>
      <c r="F907" s="8" t="s">
        <v>6</v>
      </c>
      <c r="G907" s="8">
        <v>2008</v>
      </c>
      <c r="H907" s="16">
        <v>115</v>
      </c>
      <c r="I907" s="13">
        <v>16479</v>
      </c>
      <c r="J907" s="12">
        <v>143.29565217391306</v>
      </c>
    </row>
    <row r="908" spans="4:10" x14ac:dyDescent="0.2">
      <c r="D908" s="52" t="s">
        <v>103</v>
      </c>
      <c r="E908" s="7" t="s">
        <v>73</v>
      </c>
      <c r="F908" s="7" t="s">
        <v>6</v>
      </c>
      <c r="G908" s="7">
        <v>2009</v>
      </c>
      <c r="H908" s="15">
        <v>100</v>
      </c>
      <c r="I908" s="11">
        <v>15478</v>
      </c>
      <c r="J908" s="12">
        <v>154.78</v>
      </c>
    </row>
    <row r="909" spans="4:10" x14ac:dyDescent="0.2">
      <c r="D909" s="52" t="s">
        <v>103</v>
      </c>
      <c r="E909" s="8" t="s">
        <v>73</v>
      </c>
      <c r="F909" s="8" t="s">
        <v>6</v>
      </c>
      <c r="G909" s="8">
        <v>2010</v>
      </c>
      <c r="H909" s="16">
        <v>91</v>
      </c>
      <c r="I909" s="13">
        <v>14999.901</v>
      </c>
      <c r="J909" s="12">
        <v>164.83407692307694</v>
      </c>
    </row>
    <row r="910" spans="4:10" x14ac:dyDescent="0.2">
      <c r="D910" s="52" t="s">
        <v>103</v>
      </c>
      <c r="E910" s="7" t="s">
        <v>73</v>
      </c>
      <c r="F910" s="7" t="s">
        <v>6</v>
      </c>
      <c r="G910" s="7">
        <v>2011</v>
      </c>
      <c r="H910" s="15">
        <v>81</v>
      </c>
      <c r="I910" s="11">
        <v>13988.728999999999</v>
      </c>
      <c r="J910" s="12">
        <v>172.70035802469135</v>
      </c>
    </row>
    <row r="911" spans="4:10" x14ac:dyDescent="0.2">
      <c r="D911" s="52" t="s">
        <v>103</v>
      </c>
      <c r="E911" s="8" t="s">
        <v>73</v>
      </c>
      <c r="F911" s="8" t="s">
        <v>6</v>
      </c>
      <c r="G911" s="8">
        <v>2012</v>
      </c>
      <c r="H911" s="16">
        <v>81</v>
      </c>
      <c r="I911" s="13">
        <v>14395.985000000001</v>
      </c>
      <c r="J911" s="12">
        <v>177.72820987654322</v>
      </c>
    </row>
    <row r="912" spans="4:10" x14ac:dyDescent="0.2">
      <c r="D912" s="52" t="s">
        <v>103</v>
      </c>
      <c r="E912" s="7" t="s">
        <v>73</v>
      </c>
      <c r="F912" s="7" t="s">
        <v>6</v>
      </c>
      <c r="G912" s="7">
        <v>2013</v>
      </c>
      <c r="H912" s="15">
        <v>73</v>
      </c>
      <c r="I912" s="11">
        <v>14391.143</v>
      </c>
      <c r="J912" s="12">
        <v>197.13894520547944</v>
      </c>
    </row>
    <row r="913" spans="4:10" x14ac:dyDescent="0.2">
      <c r="D913" s="52" t="s">
        <v>103</v>
      </c>
      <c r="E913" s="8" t="s">
        <v>73</v>
      </c>
      <c r="F913" s="8" t="s">
        <v>6</v>
      </c>
      <c r="G913" s="8">
        <v>2014</v>
      </c>
      <c r="H913" s="16">
        <v>70</v>
      </c>
      <c r="I913" s="13">
        <v>14246.156999999999</v>
      </c>
      <c r="J913" s="12">
        <v>203.51652857142855</v>
      </c>
    </row>
    <row r="914" spans="4:10" x14ac:dyDescent="0.2">
      <c r="D914" s="52" t="s">
        <v>103</v>
      </c>
      <c r="E914" s="7" t="s">
        <v>73</v>
      </c>
      <c r="F914" s="7" t="s">
        <v>6</v>
      </c>
      <c r="G914" s="7">
        <v>2015</v>
      </c>
      <c r="H914" s="15">
        <v>68</v>
      </c>
      <c r="I914" s="11">
        <v>14499.451000000001</v>
      </c>
      <c r="J914" s="12">
        <v>213.2272205882353</v>
      </c>
    </row>
    <row r="915" spans="4:10" x14ac:dyDescent="0.2">
      <c r="D915" s="52" t="s">
        <v>103</v>
      </c>
      <c r="E915" s="8" t="s">
        <v>73</v>
      </c>
      <c r="F915" s="8" t="s">
        <v>6</v>
      </c>
      <c r="G915" s="8">
        <v>2016</v>
      </c>
      <c r="H915" s="16">
        <v>66</v>
      </c>
      <c r="I915" s="13">
        <v>14387.159</v>
      </c>
      <c r="J915" s="12">
        <v>217.98725757575758</v>
      </c>
    </row>
    <row r="916" spans="4:10" x14ac:dyDescent="0.2">
      <c r="D916" s="52" t="s">
        <v>103</v>
      </c>
      <c r="E916" s="7" t="s">
        <v>73</v>
      </c>
      <c r="F916" s="7" t="s">
        <v>6</v>
      </c>
      <c r="G916" s="7">
        <v>2017</v>
      </c>
      <c r="H916" s="15">
        <v>66</v>
      </c>
      <c r="I916" s="11">
        <v>13786.636</v>
      </c>
      <c r="J916" s="12">
        <v>208.88842424242424</v>
      </c>
    </row>
    <row r="917" spans="4:10" x14ac:dyDescent="0.2">
      <c r="D917" s="52" t="s">
        <v>103</v>
      </c>
      <c r="E917" s="8" t="s">
        <v>73</v>
      </c>
      <c r="F917" s="8" t="s">
        <v>6</v>
      </c>
      <c r="G917" s="8">
        <v>2018</v>
      </c>
      <c r="H917" s="16">
        <v>56</v>
      </c>
      <c r="I917" s="13">
        <v>13572.994999999999</v>
      </c>
      <c r="J917" s="12">
        <v>242.3749107142857</v>
      </c>
    </row>
    <row r="918" spans="4:10" x14ac:dyDescent="0.2">
      <c r="D918" s="52" t="s">
        <v>103</v>
      </c>
      <c r="E918" s="7" t="s">
        <v>73</v>
      </c>
      <c r="F918" s="7" t="s">
        <v>6</v>
      </c>
      <c r="G918" s="7">
        <v>2019</v>
      </c>
      <c r="H918" s="15">
        <v>53</v>
      </c>
      <c r="I918" s="11">
        <v>13341.535</v>
      </c>
      <c r="J918" s="12">
        <v>251.7270754716981</v>
      </c>
    </row>
    <row r="919" spans="4:10" x14ac:dyDescent="0.2">
      <c r="D919" s="52" t="s">
        <v>103</v>
      </c>
      <c r="E919" s="8" t="s">
        <v>73</v>
      </c>
      <c r="F919" s="8" t="s">
        <v>6</v>
      </c>
      <c r="G919" s="8">
        <v>2020</v>
      </c>
      <c r="H919" s="16">
        <v>50</v>
      </c>
      <c r="I919" s="13">
        <v>13953.046</v>
      </c>
      <c r="J919" s="12">
        <v>279.06092000000001</v>
      </c>
    </row>
    <row r="920" spans="4:10" x14ac:dyDescent="0.2">
      <c r="D920" s="52" t="s">
        <v>103</v>
      </c>
      <c r="E920" s="7" t="s">
        <v>73</v>
      </c>
      <c r="F920" s="7" t="s">
        <v>6</v>
      </c>
      <c r="G920" s="7">
        <v>2021</v>
      </c>
      <c r="H920" s="15">
        <v>47</v>
      </c>
      <c r="I920" s="11">
        <v>13659.968999999999</v>
      </c>
      <c r="J920" s="12">
        <v>290.63763829787234</v>
      </c>
    </row>
    <row r="921" spans="4:10" x14ac:dyDescent="0.2">
      <c r="D921" s="52" t="s">
        <v>103</v>
      </c>
      <c r="E921" s="8" t="s">
        <v>74</v>
      </c>
      <c r="F921" s="8" t="s">
        <v>7</v>
      </c>
      <c r="G921" s="8">
        <v>1995</v>
      </c>
      <c r="H921" s="16">
        <v>224</v>
      </c>
      <c r="I921" s="13">
        <v>14145</v>
      </c>
      <c r="J921" s="12">
        <v>63.147321428571431</v>
      </c>
    </row>
    <row r="922" spans="4:10" x14ac:dyDescent="0.2">
      <c r="D922" s="52" t="s">
        <v>103</v>
      </c>
      <c r="E922" s="7" t="s">
        <v>74</v>
      </c>
      <c r="F922" s="7" t="s">
        <v>7</v>
      </c>
      <c r="G922" s="7">
        <v>1996</v>
      </c>
      <c r="H922" s="15">
        <v>220</v>
      </c>
      <c r="I922" s="11">
        <v>13657</v>
      </c>
      <c r="J922" s="12">
        <v>62.077272727272728</v>
      </c>
    </row>
    <row r="923" spans="4:10" x14ac:dyDescent="0.2">
      <c r="D923" s="52" t="s">
        <v>103</v>
      </c>
      <c r="E923" s="8" t="s">
        <v>74</v>
      </c>
      <c r="F923" s="8" t="s">
        <v>7</v>
      </c>
      <c r="G923" s="8">
        <v>1997</v>
      </c>
      <c r="H923" s="16">
        <v>218</v>
      </c>
      <c r="I923" s="13">
        <v>13356.939</v>
      </c>
      <c r="J923" s="12">
        <v>61.2703623853211</v>
      </c>
    </row>
    <row r="924" spans="4:10" x14ac:dyDescent="0.2">
      <c r="D924" s="52" t="s">
        <v>103</v>
      </c>
      <c r="E924" s="7" t="s">
        <v>74</v>
      </c>
      <c r="F924" s="7" t="s">
        <v>7</v>
      </c>
      <c r="G924" s="7">
        <v>1998</v>
      </c>
      <c r="H924" s="15">
        <v>204</v>
      </c>
      <c r="I924" s="11">
        <v>13180.031000000001</v>
      </c>
      <c r="J924" s="12">
        <v>64.607995098039225</v>
      </c>
    </row>
    <row r="925" spans="4:10" x14ac:dyDescent="0.2">
      <c r="D925" s="52" t="s">
        <v>103</v>
      </c>
      <c r="E925" s="8" t="s">
        <v>74</v>
      </c>
      <c r="F925" s="8" t="s">
        <v>7</v>
      </c>
      <c r="G925" s="8">
        <v>1999</v>
      </c>
      <c r="H925" s="16">
        <v>192</v>
      </c>
      <c r="I925" s="13">
        <v>13200.511999999999</v>
      </c>
      <c r="J925" s="12">
        <v>68.752666666666656</v>
      </c>
    </row>
    <row r="926" spans="4:10" x14ac:dyDescent="0.2">
      <c r="D926" s="52" t="s">
        <v>103</v>
      </c>
      <c r="E926" s="7" t="s">
        <v>74</v>
      </c>
      <c r="F926" s="7" t="s">
        <v>7</v>
      </c>
      <c r="G926" s="7">
        <v>2000</v>
      </c>
      <c r="H926" s="15">
        <v>187</v>
      </c>
      <c r="I926" s="11">
        <v>12496.859</v>
      </c>
      <c r="J926" s="12">
        <v>66.828122994652404</v>
      </c>
    </row>
    <row r="927" spans="4:10" x14ac:dyDescent="0.2">
      <c r="D927" s="52" t="s">
        <v>103</v>
      </c>
      <c r="E927" s="8" t="s">
        <v>74</v>
      </c>
      <c r="F927" s="8" t="s">
        <v>7</v>
      </c>
      <c r="G927" s="8">
        <v>2001</v>
      </c>
      <c r="H927" s="16">
        <v>164</v>
      </c>
      <c r="I927" s="13">
        <v>11920.546999999999</v>
      </c>
      <c r="J927" s="12">
        <v>72.686262195121941</v>
      </c>
    </row>
    <row r="928" spans="4:10" x14ac:dyDescent="0.2">
      <c r="D928" s="52" t="s">
        <v>103</v>
      </c>
      <c r="E928" s="7" t="s">
        <v>74</v>
      </c>
      <c r="F928" s="7" t="s">
        <v>7</v>
      </c>
      <c r="G928" s="7">
        <v>2002</v>
      </c>
      <c r="H928" s="15">
        <v>156</v>
      </c>
      <c r="I928" s="11">
        <v>12068.93</v>
      </c>
      <c r="J928" s="12">
        <v>77.364935897435899</v>
      </c>
    </row>
    <row r="929" spans="4:10" x14ac:dyDescent="0.2">
      <c r="D929" s="52" t="s">
        <v>103</v>
      </c>
      <c r="E929" s="8" t="s">
        <v>74</v>
      </c>
      <c r="F929" s="8" t="s">
        <v>7</v>
      </c>
      <c r="G929" s="8">
        <v>2003</v>
      </c>
      <c r="H929" s="16">
        <v>148</v>
      </c>
      <c r="I929" s="13">
        <v>12090.941999999999</v>
      </c>
      <c r="J929" s="12">
        <v>81.695554054054043</v>
      </c>
    </row>
    <row r="930" spans="4:10" x14ac:dyDescent="0.2">
      <c r="D930" s="52" t="s">
        <v>103</v>
      </c>
      <c r="E930" s="7" t="s">
        <v>74</v>
      </c>
      <c r="F930" s="7" t="s">
        <v>7</v>
      </c>
      <c r="G930" s="7">
        <v>2004</v>
      </c>
      <c r="H930" s="15">
        <v>136</v>
      </c>
      <c r="I930" s="11">
        <v>12192</v>
      </c>
      <c r="J930" s="12">
        <v>89.647058823529406</v>
      </c>
    </row>
    <row r="931" spans="4:10" x14ac:dyDescent="0.2">
      <c r="D931" s="52" t="s">
        <v>103</v>
      </c>
      <c r="E931" s="8" t="s">
        <v>74</v>
      </c>
      <c r="F931" s="8" t="s">
        <v>7</v>
      </c>
      <c r="G931" s="8">
        <v>2005</v>
      </c>
      <c r="H931" s="16">
        <v>127</v>
      </c>
      <c r="I931" s="13">
        <v>12457</v>
      </c>
      <c r="J931" s="12">
        <v>98.086614173228341</v>
      </c>
    </row>
    <row r="932" spans="4:10" x14ac:dyDescent="0.2">
      <c r="D932" s="52" t="s">
        <v>103</v>
      </c>
      <c r="E932" s="7" t="s">
        <v>74</v>
      </c>
      <c r="F932" s="7" t="s">
        <v>7</v>
      </c>
      <c r="G932" s="7">
        <v>2006</v>
      </c>
      <c r="H932" s="15">
        <v>118</v>
      </c>
      <c r="I932" s="11">
        <v>12660</v>
      </c>
      <c r="J932" s="12">
        <v>107.28813559322033</v>
      </c>
    </row>
    <row r="933" spans="4:10" x14ac:dyDescent="0.2">
      <c r="D933" s="52" t="s">
        <v>103</v>
      </c>
      <c r="E933" s="8" t="s">
        <v>74</v>
      </c>
      <c r="F933" s="8" t="s">
        <v>7</v>
      </c>
      <c r="G933" s="8">
        <v>2007</v>
      </c>
      <c r="H933" s="16">
        <v>113</v>
      </c>
      <c r="I933" s="13">
        <v>13647</v>
      </c>
      <c r="J933" s="12">
        <v>120.76991150442478</v>
      </c>
    </row>
    <row r="934" spans="4:10" x14ac:dyDescent="0.2">
      <c r="D934" s="52" t="s">
        <v>103</v>
      </c>
      <c r="E934" s="7" t="s">
        <v>74</v>
      </c>
      <c r="F934" s="7" t="s">
        <v>7</v>
      </c>
      <c r="G934" s="7">
        <v>2008</v>
      </c>
      <c r="H934" s="15">
        <v>103</v>
      </c>
      <c r="I934" s="11">
        <v>13332</v>
      </c>
      <c r="J934" s="12">
        <v>129.4368932038835</v>
      </c>
    </row>
    <row r="935" spans="4:10" x14ac:dyDescent="0.2">
      <c r="D935" s="52" t="s">
        <v>103</v>
      </c>
      <c r="E935" s="8" t="s">
        <v>74</v>
      </c>
      <c r="F935" s="8" t="s">
        <v>7</v>
      </c>
      <c r="G935" s="8">
        <v>2009</v>
      </c>
      <c r="H935" s="16">
        <v>93</v>
      </c>
      <c r="I935" s="13">
        <v>13489</v>
      </c>
      <c r="J935" s="12">
        <v>145.04301075268816</v>
      </c>
    </row>
    <row r="936" spans="4:10" x14ac:dyDescent="0.2">
      <c r="D936" s="52" t="s">
        <v>103</v>
      </c>
      <c r="E936" s="7" t="s">
        <v>74</v>
      </c>
      <c r="F936" s="7" t="s">
        <v>7</v>
      </c>
      <c r="G936" s="7">
        <v>2010</v>
      </c>
      <c r="H936" s="15">
        <v>79</v>
      </c>
      <c r="I936" s="11">
        <v>13781.041999999999</v>
      </c>
      <c r="J936" s="12">
        <v>174.44356962025316</v>
      </c>
    </row>
    <row r="937" spans="4:10" x14ac:dyDescent="0.2">
      <c r="D937" s="52" t="s">
        <v>103</v>
      </c>
      <c r="E937" s="8" t="s">
        <v>74</v>
      </c>
      <c r="F937" s="8" t="s">
        <v>7</v>
      </c>
      <c r="G937" s="8">
        <v>2011</v>
      </c>
      <c r="H937" s="16">
        <v>78</v>
      </c>
      <c r="I937" s="13">
        <v>13576.286</v>
      </c>
      <c r="J937" s="12">
        <v>174.05494871794872</v>
      </c>
    </row>
    <row r="938" spans="4:10" x14ac:dyDescent="0.2">
      <c r="D938" s="52" t="s">
        <v>103</v>
      </c>
      <c r="E938" s="7" t="s">
        <v>74</v>
      </c>
      <c r="F938" s="7" t="s">
        <v>7</v>
      </c>
      <c r="G938" s="7">
        <v>2012</v>
      </c>
      <c r="H938" s="15">
        <v>76</v>
      </c>
      <c r="I938" s="11">
        <v>14248.873</v>
      </c>
      <c r="J938" s="12">
        <v>187.48517105263159</v>
      </c>
    </row>
    <row r="939" spans="4:10" x14ac:dyDescent="0.2">
      <c r="D939" s="52" t="s">
        <v>103</v>
      </c>
      <c r="E939" s="8" t="s">
        <v>74</v>
      </c>
      <c r="F939" s="8" t="s">
        <v>7</v>
      </c>
      <c r="G939" s="8">
        <v>2013</v>
      </c>
      <c r="H939" s="16">
        <v>72</v>
      </c>
      <c r="I939" s="13">
        <v>14275.210000000001</v>
      </c>
      <c r="J939" s="12">
        <v>198.26680555555558</v>
      </c>
    </row>
    <row r="940" spans="4:10" x14ac:dyDescent="0.2">
      <c r="D940" s="52" t="s">
        <v>103</v>
      </c>
      <c r="E940" s="7" t="s">
        <v>74</v>
      </c>
      <c r="F940" s="7" t="s">
        <v>7</v>
      </c>
      <c r="G940" s="7">
        <v>2014</v>
      </c>
      <c r="H940" s="15">
        <v>69</v>
      </c>
      <c r="I940" s="11">
        <v>14177.305</v>
      </c>
      <c r="J940" s="12">
        <v>205.46818840579709</v>
      </c>
    </row>
    <row r="941" spans="4:10" x14ac:dyDescent="0.2">
      <c r="D941" s="52" t="s">
        <v>103</v>
      </c>
      <c r="E941" s="8" t="s">
        <v>74</v>
      </c>
      <c r="F941" s="8" t="s">
        <v>7</v>
      </c>
      <c r="G941" s="8">
        <v>2015</v>
      </c>
      <c r="H941" s="16">
        <v>69</v>
      </c>
      <c r="I941" s="13">
        <v>14632.634</v>
      </c>
      <c r="J941" s="12">
        <v>212.06715942028987</v>
      </c>
    </row>
    <row r="942" spans="4:10" x14ac:dyDescent="0.2">
      <c r="D942" s="52" t="s">
        <v>103</v>
      </c>
      <c r="E942" s="7" t="s">
        <v>74</v>
      </c>
      <c r="F942" s="7" t="s">
        <v>7</v>
      </c>
      <c r="G942" s="7">
        <v>2016</v>
      </c>
      <c r="H942" s="15">
        <v>66</v>
      </c>
      <c r="I942" s="11">
        <v>14441.076999999999</v>
      </c>
      <c r="J942" s="12">
        <v>218.80419696969696</v>
      </c>
    </row>
    <row r="943" spans="4:10" x14ac:dyDescent="0.2">
      <c r="D943" s="52" t="s">
        <v>103</v>
      </c>
      <c r="E943" s="8" t="s">
        <v>74</v>
      </c>
      <c r="F943" s="8" t="s">
        <v>7</v>
      </c>
      <c r="G943" s="8">
        <v>2017</v>
      </c>
      <c r="H943" s="16">
        <v>63</v>
      </c>
      <c r="I943" s="13">
        <v>14321.182000000001</v>
      </c>
      <c r="J943" s="12">
        <v>227.32034920634922</v>
      </c>
    </row>
    <row r="944" spans="4:10" x14ac:dyDescent="0.2">
      <c r="D944" s="52" t="s">
        <v>103</v>
      </c>
      <c r="E944" s="7" t="s">
        <v>74</v>
      </c>
      <c r="F944" s="7" t="s">
        <v>7</v>
      </c>
      <c r="G944" s="7">
        <v>2018</v>
      </c>
      <c r="H944" s="15">
        <v>62</v>
      </c>
      <c r="I944" s="11">
        <v>14718.678</v>
      </c>
      <c r="J944" s="12">
        <v>237.39803225806452</v>
      </c>
    </row>
    <row r="945" spans="4:10" x14ac:dyDescent="0.2">
      <c r="D945" s="52" t="s">
        <v>103</v>
      </c>
      <c r="E945" s="8" t="s">
        <v>74</v>
      </c>
      <c r="F945" s="8" t="s">
        <v>7</v>
      </c>
      <c r="G945" s="8">
        <v>2019</v>
      </c>
      <c r="H945" s="16">
        <v>57</v>
      </c>
      <c r="I945" s="13">
        <v>14423.726999999999</v>
      </c>
      <c r="J945" s="12">
        <v>253.04784210526313</v>
      </c>
    </row>
    <row r="946" spans="4:10" x14ac:dyDescent="0.2">
      <c r="D946" s="52" t="s">
        <v>103</v>
      </c>
      <c r="E946" s="7" t="s">
        <v>74</v>
      </c>
      <c r="F946" s="7" t="s">
        <v>7</v>
      </c>
      <c r="G946" s="7">
        <v>2020</v>
      </c>
      <c r="H946" s="15">
        <v>51</v>
      </c>
      <c r="I946" s="11">
        <v>14514.293</v>
      </c>
      <c r="J946" s="12">
        <v>284.59398039215688</v>
      </c>
    </row>
    <row r="947" spans="4:10" x14ac:dyDescent="0.2">
      <c r="D947" s="52" t="s">
        <v>103</v>
      </c>
      <c r="E947" s="8" t="s">
        <v>74</v>
      </c>
      <c r="F947" s="8" t="s">
        <v>7</v>
      </c>
      <c r="G947" s="8">
        <v>2021</v>
      </c>
      <c r="H947" s="16">
        <v>49</v>
      </c>
      <c r="I947" s="13">
        <v>15012.419</v>
      </c>
      <c r="J947" s="12">
        <v>306.37589795918365</v>
      </c>
    </row>
    <row r="948" spans="4:10" x14ac:dyDescent="0.2">
      <c r="D948" s="53" t="s">
        <v>100</v>
      </c>
      <c r="E948" s="38" t="s">
        <v>71</v>
      </c>
      <c r="F948" s="38" t="s">
        <v>66</v>
      </c>
      <c r="G948" s="7">
        <v>1995</v>
      </c>
      <c r="H948" s="15">
        <v>392</v>
      </c>
      <c r="I948" s="11">
        <v>29371</v>
      </c>
      <c r="J948" s="12">
        <v>74.926020408163268</v>
      </c>
    </row>
    <row r="949" spans="4:10" x14ac:dyDescent="0.2">
      <c r="D949" s="53" t="s">
        <v>100</v>
      </c>
      <c r="E949" s="8" t="s">
        <v>71</v>
      </c>
      <c r="F949" s="8" t="s">
        <v>66</v>
      </c>
      <c r="G949" s="8">
        <v>1996</v>
      </c>
      <c r="H949" s="16">
        <v>390</v>
      </c>
      <c r="I949" s="13">
        <v>28581</v>
      </c>
      <c r="J949" s="12">
        <v>73.284615384615378</v>
      </c>
    </row>
    <row r="950" spans="4:10" x14ac:dyDescent="0.2">
      <c r="D950" s="53" t="s">
        <v>100</v>
      </c>
      <c r="E950" s="7" t="s">
        <v>71</v>
      </c>
      <c r="F950" s="7" t="s">
        <v>66</v>
      </c>
      <c r="G950" s="7">
        <v>1997</v>
      </c>
      <c r="H950" s="15">
        <v>389</v>
      </c>
      <c r="I950" s="11">
        <v>28762.056</v>
      </c>
      <c r="J950" s="12">
        <v>73.938447300771216</v>
      </c>
    </row>
    <row r="951" spans="4:10" x14ac:dyDescent="0.2">
      <c r="D951" s="53" t="s">
        <v>100</v>
      </c>
      <c r="E951" s="8" t="s">
        <v>71</v>
      </c>
      <c r="F951" s="8" t="s">
        <v>66</v>
      </c>
      <c r="G951" s="8">
        <v>1998</v>
      </c>
      <c r="H951" s="16">
        <v>376</v>
      </c>
      <c r="I951" s="13">
        <v>28753.093000000001</v>
      </c>
      <c r="J951" s="12">
        <v>76.470992021276601</v>
      </c>
    </row>
    <row r="952" spans="4:10" x14ac:dyDescent="0.2">
      <c r="D952" s="53" t="s">
        <v>100</v>
      </c>
      <c r="E952" s="7" t="s">
        <v>71</v>
      </c>
      <c r="F952" s="7" t="s">
        <v>66</v>
      </c>
      <c r="G952" s="7">
        <v>1999</v>
      </c>
      <c r="H952" s="15">
        <v>358</v>
      </c>
      <c r="I952" s="11">
        <v>28191.046999999999</v>
      </c>
      <c r="J952" s="12">
        <v>78.745941340782124</v>
      </c>
    </row>
    <row r="953" spans="4:10" x14ac:dyDescent="0.2">
      <c r="D953" s="53" t="s">
        <v>100</v>
      </c>
      <c r="E953" s="8" t="s">
        <v>71</v>
      </c>
      <c r="F953" s="8" t="s">
        <v>66</v>
      </c>
      <c r="G953" s="8">
        <v>2000</v>
      </c>
      <c r="H953" s="16">
        <v>347</v>
      </c>
      <c r="I953" s="13">
        <v>26612.553999999996</v>
      </c>
      <c r="J953" s="12">
        <v>76.693239193083556</v>
      </c>
    </row>
    <row r="954" spans="4:10" x14ac:dyDescent="0.2">
      <c r="D954" s="53" t="s">
        <v>100</v>
      </c>
      <c r="E954" s="7" t="s">
        <v>71</v>
      </c>
      <c r="F954" s="7" t="s">
        <v>66</v>
      </c>
      <c r="G954" s="7">
        <v>2001</v>
      </c>
      <c r="H954" s="15">
        <v>318</v>
      </c>
      <c r="I954" s="11">
        <v>25648.38</v>
      </c>
      <c r="J954" s="12">
        <v>80.655283018867934</v>
      </c>
    </row>
    <row r="955" spans="4:10" x14ac:dyDescent="0.2">
      <c r="D955" s="53" t="s">
        <v>100</v>
      </c>
      <c r="E955" s="8" t="s">
        <v>71</v>
      </c>
      <c r="F955" s="8" t="s">
        <v>66</v>
      </c>
      <c r="G955" s="8">
        <v>2002</v>
      </c>
      <c r="H955" s="16">
        <v>290</v>
      </c>
      <c r="I955" s="13">
        <v>25537.587999999996</v>
      </c>
      <c r="J955" s="12">
        <v>88.06064827586205</v>
      </c>
    </row>
    <row r="956" spans="4:10" x14ac:dyDescent="0.2">
      <c r="D956" s="53" t="s">
        <v>100</v>
      </c>
      <c r="E956" s="7" t="s">
        <v>71</v>
      </c>
      <c r="F956" s="7" t="s">
        <v>66</v>
      </c>
      <c r="G956" s="7">
        <v>2003</v>
      </c>
      <c r="H956" s="15">
        <v>275</v>
      </c>
      <c r="I956" s="11">
        <v>25801.607999999997</v>
      </c>
      <c r="J956" s="12">
        <v>93.824029090909079</v>
      </c>
    </row>
    <row r="957" spans="4:10" x14ac:dyDescent="0.2">
      <c r="D957" s="53" t="s">
        <v>100</v>
      </c>
      <c r="E957" s="8" t="s">
        <v>71</v>
      </c>
      <c r="F957" s="8" t="s">
        <v>66</v>
      </c>
      <c r="G957" s="8">
        <v>2004</v>
      </c>
      <c r="H957" s="16">
        <v>267</v>
      </c>
      <c r="I957" s="13">
        <v>26414</v>
      </c>
      <c r="J957" s="12">
        <v>98.928838951310865</v>
      </c>
    </row>
    <row r="958" spans="4:10" x14ac:dyDescent="0.2">
      <c r="D958" s="53" t="s">
        <v>100</v>
      </c>
      <c r="E958" s="7" t="s">
        <v>71</v>
      </c>
      <c r="F958" s="7" t="s">
        <v>66</v>
      </c>
      <c r="G958" s="7">
        <v>2005</v>
      </c>
      <c r="H958" s="15">
        <v>261</v>
      </c>
      <c r="I958" s="11">
        <v>26624</v>
      </c>
      <c r="J958" s="12">
        <v>102.00766283524904</v>
      </c>
    </row>
    <row r="959" spans="4:10" x14ac:dyDescent="0.2">
      <c r="D959" s="53" t="s">
        <v>100</v>
      </c>
      <c r="E959" s="8" t="s">
        <v>71</v>
      </c>
      <c r="F959" s="8" t="s">
        <v>66</v>
      </c>
      <c r="G959" s="8">
        <v>2006</v>
      </c>
      <c r="H959" s="16">
        <v>248</v>
      </c>
      <c r="I959" s="13">
        <v>26460</v>
      </c>
      <c r="J959" s="12">
        <v>106.69354838709677</v>
      </c>
    </row>
    <row r="960" spans="4:10" x14ac:dyDescent="0.2">
      <c r="D960" s="53" t="s">
        <v>100</v>
      </c>
      <c r="E960" s="7" t="s">
        <v>71</v>
      </c>
      <c r="F960" s="7" t="s">
        <v>66</v>
      </c>
      <c r="G960" s="7">
        <v>2007</v>
      </c>
      <c r="H960" s="15">
        <v>237</v>
      </c>
      <c r="I960" s="11">
        <v>27984</v>
      </c>
      <c r="J960" s="12">
        <v>118.07594936708861</v>
      </c>
    </row>
    <row r="961" spans="4:10" x14ac:dyDescent="0.2">
      <c r="D961" s="53" t="s">
        <v>100</v>
      </c>
      <c r="E961" s="8" t="s">
        <v>71</v>
      </c>
      <c r="F961" s="8" t="s">
        <v>66</v>
      </c>
      <c r="G961" s="8">
        <v>2008</v>
      </c>
      <c r="H961" s="16">
        <v>224</v>
      </c>
      <c r="I961" s="13">
        <v>27584</v>
      </c>
      <c r="J961" s="12">
        <v>123.14285714285714</v>
      </c>
    </row>
    <row r="962" spans="4:10" x14ac:dyDescent="0.2">
      <c r="D962" s="53" t="s">
        <v>100</v>
      </c>
      <c r="E962" s="7" t="s">
        <v>71</v>
      </c>
      <c r="F962" s="7" t="s">
        <v>66</v>
      </c>
      <c r="G962" s="7">
        <v>2009</v>
      </c>
      <c r="H962" s="15">
        <v>212</v>
      </c>
      <c r="I962" s="11">
        <v>27779</v>
      </c>
      <c r="J962" s="12">
        <v>131.03301886792454</v>
      </c>
    </row>
    <row r="963" spans="4:10" x14ac:dyDescent="0.2">
      <c r="D963" s="53" t="s">
        <v>100</v>
      </c>
      <c r="E963" s="8" t="s">
        <v>71</v>
      </c>
      <c r="F963" s="8" t="s">
        <v>66</v>
      </c>
      <c r="G963" s="8">
        <v>2010</v>
      </c>
      <c r="H963" s="16">
        <v>191</v>
      </c>
      <c r="I963" s="13">
        <v>27959.364999999998</v>
      </c>
      <c r="J963" s="12">
        <v>146.38410994764396</v>
      </c>
    </row>
    <row r="964" spans="4:10" x14ac:dyDescent="0.2">
      <c r="D964" s="53" t="s">
        <v>100</v>
      </c>
      <c r="E964" s="7" t="s">
        <v>71</v>
      </c>
      <c r="F964" s="7" t="s">
        <v>66</v>
      </c>
      <c r="G964" s="7">
        <v>2011</v>
      </c>
      <c r="H964" s="15">
        <v>185</v>
      </c>
      <c r="I964" s="11">
        <v>27752.071</v>
      </c>
      <c r="J964" s="12">
        <v>150.0111945945946</v>
      </c>
    </row>
    <row r="965" spans="4:10" x14ac:dyDescent="0.2">
      <c r="D965" s="53" t="s">
        <v>100</v>
      </c>
      <c r="E965" s="8" t="s">
        <v>71</v>
      </c>
      <c r="F965" s="8" t="s">
        <v>66</v>
      </c>
      <c r="G965" s="8">
        <v>2012</v>
      </c>
      <c r="H965" s="16">
        <v>179</v>
      </c>
      <c r="I965" s="13">
        <v>29457.537000000004</v>
      </c>
      <c r="J965" s="12">
        <v>164.56724581005588</v>
      </c>
    </row>
    <row r="966" spans="4:10" x14ac:dyDescent="0.2">
      <c r="D966" s="53" t="s">
        <v>100</v>
      </c>
      <c r="E966" s="7" t="s">
        <v>71</v>
      </c>
      <c r="F966" s="7" t="s">
        <v>66</v>
      </c>
      <c r="G966" s="7">
        <v>2013</v>
      </c>
      <c r="H966" s="15">
        <v>172</v>
      </c>
      <c r="I966" s="11">
        <v>29292.697999999997</v>
      </c>
      <c r="J966" s="12">
        <v>170.3063837209302</v>
      </c>
    </row>
    <row r="967" spans="4:10" x14ac:dyDescent="0.2">
      <c r="D967" s="53" t="s">
        <v>100</v>
      </c>
      <c r="E967" s="8" t="s">
        <v>71</v>
      </c>
      <c r="F967" s="8" t="s">
        <v>66</v>
      </c>
      <c r="G967" s="8">
        <v>2014</v>
      </c>
      <c r="H967" s="16">
        <v>159</v>
      </c>
      <c r="I967" s="13">
        <v>28818.863999999998</v>
      </c>
      <c r="J967" s="12">
        <v>181.25071698113206</v>
      </c>
    </row>
    <row r="968" spans="4:10" x14ac:dyDescent="0.2">
      <c r="D968" s="53" t="s">
        <v>100</v>
      </c>
      <c r="E968" s="7" t="s">
        <v>71</v>
      </c>
      <c r="F968" s="7" t="s">
        <v>66</v>
      </c>
      <c r="G968" s="7">
        <v>2015</v>
      </c>
      <c r="H968" s="15">
        <v>149</v>
      </c>
      <c r="I968" s="11">
        <v>29961.58</v>
      </c>
      <c r="J968" s="12">
        <v>201.08442953020136</v>
      </c>
    </row>
    <row r="969" spans="4:10" x14ac:dyDescent="0.2">
      <c r="D969" s="53" t="s">
        <v>100</v>
      </c>
      <c r="E969" s="8" t="s">
        <v>71</v>
      </c>
      <c r="F969" s="8" t="s">
        <v>66</v>
      </c>
      <c r="G969" s="8">
        <v>2016</v>
      </c>
      <c r="H969" s="16">
        <v>145</v>
      </c>
      <c r="I969" s="13">
        <v>30097.703999999998</v>
      </c>
      <c r="J969" s="12">
        <v>207.57037241379308</v>
      </c>
    </row>
    <row r="970" spans="4:10" x14ac:dyDescent="0.2">
      <c r="D970" s="53" t="s">
        <v>100</v>
      </c>
      <c r="E970" s="7" t="s">
        <v>71</v>
      </c>
      <c r="F970" s="7" t="s">
        <v>66</v>
      </c>
      <c r="G970" s="7">
        <v>2017</v>
      </c>
      <c r="H970" s="15">
        <v>140</v>
      </c>
      <c r="I970" s="11">
        <v>29739.348999999998</v>
      </c>
      <c r="J970" s="12">
        <v>212.42392142857142</v>
      </c>
    </row>
    <row r="971" spans="4:10" x14ac:dyDescent="0.2">
      <c r="D971" s="53" t="s">
        <v>100</v>
      </c>
      <c r="E971" s="8" t="s">
        <v>71</v>
      </c>
      <c r="F971" s="8" t="s">
        <v>66</v>
      </c>
      <c r="G971" s="8">
        <v>2018</v>
      </c>
      <c r="H971" s="16">
        <v>129</v>
      </c>
      <c r="I971" s="13">
        <v>29932.895</v>
      </c>
      <c r="J971" s="12">
        <v>232.03794573643412</v>
      </c>
    </row>
    <row r="972" spans="4:10" x14ac:dyDescent="0.2">
      <c r="D972" s="53" t="s">
        <v>100</v>
      </c>
      <c r="E972" s="7" t="s">
        <v>71</v>
      </c>
      <c r="F972" s="7" t="s">
        <v>66</v>
      </c>
      <c r="G972" s="7">
        <v>2019</v>
      </c>
      <c r="H972" s="15">
        <v>123</v>
      </c>
      <c r="I972" s="11">
        <v>28220.262999999999</v>
      </c>
      <c r="J972" s="12">
        <v>229.43303252032518</v>
      </c>
    </row>
    <row r="973" spans="4:10" x14ac:dyDescent="0.2">
      <c r="D973" s="53" t="s">
        <v>100</v>
      </c>
      <c r="E973" s="8" t="s">
        <v>71</v>
      </c>
      <c r="F973" s="8" t="s">
        <v>66</v>
      </c>
      <c r="G973" s="8">
        <v>2020</v>
      </c>
      <c r="H973" s="16">
        <v>103</v>
      </c>
      <c r="I973" s="13">
        <v>25585.536</v>
      </c>
      <c r="J973" s="12">
        <v>248.40326213592232</v>
      </c>
    </row>
    <row r="974" spans="4:10" x14ac:dyDescent="0.2">
      <c r="D974" s="53" t="s">
        <v>100</v>
      </c>
      <c r="E974" s="7" t="s">
        <v>71</v>
      </c>
      <c r="F974" s="7" t="s">
        <v>66</v>
      </c>
      <c r="G974" s="7">
        <v>2021</v>
      </c>
      <c r="H974" s="15">
        <v>99</v>
      </c>
      <c r="I974" s="11">
        <v>26955.494999999999</v>
      </c>
      <c r="J974" s="12">
        <v>272.27772727272725</v>
      </c>
    </row>
    <row r="975" spans="4:10" x14ac:dyDescent="0.2">
      <c r="D975" s="55" t="s">
        <v>99</v>
      </c>
      <c r="E975" s="37" t="s">
        <v>75</v>
      </c>
      <c r="F975" s="37" t="s">
        <v>67</v>
      </c>
      <c r="G975" s="37">
        <v>1995</v>
      </c>
      <c r="H975" s="54">
        <v>250</v>
      </c>
      <c r="I975" s="13">
        <v>16564</v>
      </c>
      <c r="J975" s="12">
        <v>66.256</v>
      </c>
    </row>
    <row r="976" spans="4:10" x14ac:dyDescent="0.2">
      <c r="D976" s="55" t="s">
        <v>99</v>
      </c>
      <c r="E976" s="7" t="s">
        <v>75</v>
      </c>
      <c r="F976" s="7" t="s">
        <v>67</v>
      </c>
      <c r="G976" s="7">
        <v>1996</v>
      </c>
      <c r="H976" s="15">
        <v>248</v>
      </c>
      <c r="I976" s="11">
        <v>16539</v>
      </c>
      <c r="J976" s="12">
        <v>66.689516129032256</v>
      </c>
    </row>
    <row r="977" spans="4:10" x14ac:dyDescent="0.2">
      <c r="D977" s="55" t="s">
        <v>99</v>
      </c>
      <c r="E977" s="8" t="s">
        <v>75</v>
      </c>
      <c r="F977" s="8" t="s">
        <v>67</v>
      </c>
      <c r="G977" s="8">
        <v>1997</v>
      </c>
      <c r="H977" s="16">
        <v>251</v>
      </c>
      <c r="I977" s="13">
        <v>16887.010999999999</v>
      </c>
      <c r="J977" s="12">
        <v>67.27892828685259</v>
      </c>
    </row>
    <row r="978" spans="4:10" x14ac:dyDescent="0.2">
      <c r="D978" s="55" t="s">
        <v>99</v>
      </c>
      <c r="E978" s="7" t="s">
        <v>75</v>
      </c>
      <c r="F978" s="7" t="s">
        <v>67</v>
      </c>
      <c r="G978" s="7">
        <v>1998</v>
      </c>
      <c r="H978" s="15">
        <v>247</v>
      </c>
      <c r="I978" s="11">
        <v>16948.062999999998</v>
      </c>
      <c r="J978" s="12">
        <v>68.615639676113346</v>
      </c>
    </row>
    <row r="979" spans="4:10" x14ac:dyDescent="0.2">
      <c r="D979" s="55" t="s">
        <v>99</v>
      </c>
      <c r="E979" s="8" t="s">
        <v>75</v>
      </c>
      <c r="F979" s="8" t="s">
        <v>67</v>
      </c>
      <c r="G979" s="8">
        <v>1999</v>
      </c>
      <c r="H979" s="16">
        <v>232</v>
      </c>
      <c r="I979" s="13">
        <v>16309.86</v>
      </c>
      <c r="J979" s="12">
        <v>70.301120689655178</v>
      </c>
    </row>
    <row r="980" spans="4:10" x14ac:dyDescent="0.2">
      <c r="D980" s="55" t="s">
        <v>99</v>
      </c>
      <c r="E980" s="7" t="s">
        <v>75</v>
      </c>
      <c r="F980" s="7" t="s">
        <v>67</v>
      </c>
      <c r="G980" s="7">
        <v>2000</v>
      </c>
      <c r="H980" s="15">
        <v>223</v>
      </c>
      <c r="I980" s="11">
        <v>15612.446</v>
      </c>
      <c r="J980" s="12">
        <v>70.010968609865472</v>
      </c>
    </row>
    <row r="981" spans="4:10" x14ac:dyDescent="0.2">
      <c r="D981" s="55" t="s">
        <v>99</v>
      </c>
      <c r="E981" s="8" t="s">
        <v>75</v>
      </c>
      <c r="F981" s="8" t="s">
        <v>67</v>
      </c>
      <c r="G981" s="8">
        <v>2001</v>
      </c>
      <c r="H981" s="16">
        <v>206</v>
      </c>
      <c r="I981" s="13">
        <v>15280.421999999999</v>
      </c>
      <c r="J981" s="12">
        <v>74.17680582524271</v>
      </c>
    </row>
    <row r="982" spans="4:10" x14ac:dyDescent="0.2">
      <c r="D982" s="55" t="s">
        <v>99</v>
      </c>
      <c r="E982" s="7" t="s">
        <v>75</v>
      </c>
      <c r="F982" s="7" t="s">
        <v>67</v>
      </c>
      <c r="G982" s="7">
        <v>2002</v>
      </c>
      <c r="H982" s="15">
        <v>194</v>
      </c>
      <c r="I982" s="11">
        <v>15514.687000000002</v>
      </c>
      <c r="J982" s="12">
        <v>79.972613402061867</v>
      </c>
    </row>
    <row r="983" spans="4:10" x14ac:dyDescent="0.2">
      <c r="D983" s="55" t="s">
        <v>99</v>
      </c>
      <c r="E983" s="8" t="s">
        <v>75</v>
      </c>
      <c r="F983" s="8" t="s">
        <v>67</v>
      </c>
      <c r="G983" s="8">
        <v>2003</v>
      </c>
      <c r="H983" s="16">
        <v>182</v>
      </c>
      <c r="I983" s="13">
        <v>16046.971</v>
      </c>
      <c r="J983" s="12">
        <v>88.170170329670327</v>
      </c>
    </row>
    <row r="984" spans="4:10" x14ac:dyDescent="0.2">
      <c r="D984" s="55" t="s">
        <v>99</v>
      </c>
      <c r="E984" s="7" t="s">
        <v>75</v>
      </c>
      <c r="F984" s="7" t="s">
        <v>67</v>
      </c>
      <c r="G984" s="7">
        <v>2004</v>
      </c>
      <c r="H984" s="15">
        <v>175</v>
      </c>
      <c r="I984" s="11">
        <v>15965</v>
      </c>
      <c r="J984" s="12">
        <v>91.228571428571428</v>
      </c>
    </row>
    <row r="985" spans="4:10" x14ac:dyDescent="0.2">
      <c r="D985" s="55" t="s">
        <v>99</v>
      </c>
      <c r="E985" s="8" t="s">
        <v>75</v>
      </c>
      <c r="F985" s="8" t="s">
        <v>67</v>
      </c>
      <c r="G985" s="8">
        <v>2005</v>
      </c>
      <c r="H985" s="16">
        <v>175</v>
      </c>
      <c r="I985" s="13">
        <v>15953</v>
      </c>
      <c r="J985" s="12">
        <v>91.16</v>
      </c>
    </row>
    <row r="986" spans="4:10" x14ac:dyDescent="0.2">
      <c r="D986" s="55" t="s">
        <v>99</v>
      </c>
      <c r="E986" s="7" t="s">
        <v>75</v>
      </c>
      <c r="F986" s="7" t="s">
        <v>67</v>
      </c>
      <c r="G986" s="7">
        <v>2006</v>
      </c>
      <c r="H986" s="15">
        <v>159</v>
      </c>
      <c r="I986" s="11">
        <v>16285</v>
      </c>
      <c r="J986" s="12">
        <v>102.42138364779875</v>
      </c>
    </row>
    <row r="987" spans="4:10" x14ac:dyDescent="0.2">
      <c r="D987" s="55" t="s">
        <v>99</v>
      </c>
      <c r="E987" s="8" t="s">
        <v>75</v>
      </c>
      <c r="F987" s="8" t="s">
        <v>67</v>
      </c>
      <c r="G987" s="8">
        <v>2007</v>
      </c>
      <c r="H987" s="16">
        <v>148</v>
      </c>
      <c r="I987" s="13">
        <v>17504</v>
      </c>
      <c r="J987" s="12">
        <v>118.27027027027027</v>
      </c>
    </row>
    <row r="988" spans="4:10" x14ac:dyDescent="0.2">
      <c r="D988" s="55" t="s">
        <v>99</v>
      </c>
      <c r="E988" s="7" t="s">
        <v>75</v>
      </c>
      <c r="F988" s="7" t="s">
        <v>67</v>
      </c>
      <c r="G988" s="7">
        <v>2008</v>
      </c>
      <c r="H988" s="15">
        <v>138</v>
      </c>
      <c r="I988" s="11">
        <v>17003</v>
      </c>
      <c r="J988" s="12">
        <v>123.21014492753623</v>
      </c>
    </row>
    <row r="989" spans="4:10" x14ac:dyDescent="0.2">
      <c r="D989" s="55" t="s">
        <v>99</v>
      </c>
      <c r="E989" s="8" t="s">
        <v>75</v>
      </c>
      <c r="F989" s="8" t="s">
        <v>67</v>
      </c>
      <c r="G989" s="8">
        <v>2009</v>
      </c>
      <c r="H989" s="16">
        <v>121</v>
      </c>
      <c r="I989" s="13">
        <v>17193</v>
      </c>
      <c r="J989" s="12">
        <v>142.09090909090909</v>
      </c>
    </row>
    <row r="990" spans="4:10" x14ac:dyDescent="0.2">
      <c r="D990" s="55" t="s">
        <v>99</v>
      </c>
      <c r="E990" s="7" t="s">
        <v>75</v>
      </c>
      <c r="F990" s="7" t="s">
        <v>67</v>
      </c>
      <c r="G990" s="7">
        <v>2010</v>
      </c>
      <c r="H990" s="15">
        <v>115</v>
      </c>
      <c r="I990" s="11">
        <v>17710.257999999998</v>
      </c>
      <c r="J990" s="12">
        <v>154.00224347826085</v>
      </c>
    </row>
    <row r="991" spans="4:10" x14ac:dyDescent="0.2">
      <c r="D991" s="55" t="s">
        <v>99</v>
      </c>
      <c r="E991" s="8" t="s">
        <v>75</v>
      </c>
      <c r="F991" s="8" t="s">
        <v>67</v>
      </c>
      <c r="G991" s="8">
        <v>2011</v>
      </c>
      <c r="H991" s="16">
        <v>112</v>
      </c>
      <c r="I991" s="13">
        <v>17412.375</v>
      </c>
      <c r="J991" s="12">
        <v>155.46763392857142</v>
      </c>
    </row>
    <row r="992" spans="4:10" x14ac:dyDescent="0.2">
      <c r="D992" s="55" t="s">
        <v>99</v>
      </c>
      <c r="E992" s="7" t="s">
        <v>75</v>
      </c>
      <c r="F992" s="7" t="s">
        <v>67</v>
      </c>
      <c r="G992" s="7">
        <v>2012</v>
      </c>
      <c r="H992" s="15">
        <v>102</v>
      </c>
      <c r="I992" s="11">
        <v>18195.659</v>
      </c>
      <c r="J992" s="12">
        <v>178.38881372549019</v>
      </c>
    </row>
    <row r="993" spans="4:10" x14ac:dyDescent="0.2">
      <c r="D993" s="55" t="s">
        <v>99</v>
      </c>
      <c r="E993" s="8" t="s">
        <v>75</v>
      </c>
      <c r="F993" s="8" t="s">
        <v>67</v>
      </c>
      <c r="G993" s="8">
        <v>2013</v>
      </c>
      <c r="H993" s="16">
        <v>98</v>
      </c>
      <c r="I993" s="13">
        <v>18408.723999999998</v>
      </c>
      <c r="J993" s="12">
        <v>187.84412244897956</v>
      </c>
    </row>
    <row r="994" spans="4:10" x14ac:dyDescent="0.2">
      <c r="D994" s="55" t="s">
        <v>99</v>
      </c>
      <c r="E994" s="7" t="s">
        <v>75</v>
      </c>
      <c r="F994" s="7" t="s">
        <v>67</v>
      </c>
      <c r="G994" s="7">
        <v>2014</v>
      </c>
      <c r="H994" s="15">
        <v>95</v>
      </c>
      <c r="I994" s="11">
        <v>17972.186999999998</v>
      </c>
      <c r="J994" s="12">
        <v>189.18091578947366</v>
      </c>
    </row>
    <row r="995" spans="4:10" x14ac:dyDescent="0.2">
      <c r="D995" s="55" t="s">
        <v>99</v>
      </c>
      <c r="E995" s="8" t="s">
        <v>75</v>
      </c>
      <c r="F995" s="8" t="s">
        <v>67</v>
      </c>
      <c r="G995" s="8">
        <v>2015</v>
      </c>
      <c r="H995" s="16">
        <v>85</v>
      </c>
      <c r="I995" s="13">
        <v>18651.099999999999</v>
      </c>
      <c r="J995" s="12">
        <v>219.42470588235292</v>
      </c>
    </row>
    <row r="996" spans="4:10" x14ac:dyDescent="0.2">
      <c r="D996" s="55" t="s">
        <v>99</v>
      </c>
      <c r="E996" s="7" t="s">
        <v>75</v>
      </c>
      <c r="F996" s="7" t="s">
        <v>67</v>
      </c>
      <c r="G996" s="7">
        <v>2016</v>
      </c>
      <c r="H996" s="15">
        <v>83</v>
      </c>
      <c r="I996" s="11">
        <v>18558.819</v>
      </c>
      <c r="J996" s="12">
        <v>223.60022891566265</v>
      </c>
    </row>
    <row r="997" spans="4:10" x14ac:dyDescent="0.2">
      <c r="D997" s="55" t="s">
        <v>99</v>
      </c>
      <c r="E997" s="8" t="s">
        <v>75</v>
      </c>
      <c r="F997" s="8" t="s">
        <v>67</v>
      </c>
      <c r="G997" s="8">
        <v>2017</v>
      </c>
      <c r="H997" s="16">
        <v>85</v>
      </c>
      <c r="I997" s="13">
        <v>18405.050999999999</v>
      </c>
      <c r="J997" s="12">
        <v>216.53001176470588</v>
      </c>
    </row>
    <row r="998" spans="4:10" x14ac:dyDescent="0.2">
      <c r="D998" s="55" t="s">
        <v>99</v>
      </c>
      <c r="E998" s="7" t="s">
        <v>75</v>
      </c>
      <c r="F998" s="7" t="s">
        <v>67</v>
      </c>
      <c r="G998" s="7">
        <v>2018</v>
      </c>
      <c r="H998" s="15">
        <v>82</v>
      </c>
      <c r="I998" s="11">
        <v>18965.379999999997</v>
      </c>
      <c r="J998" s="12">
        <v>231.28512195121948</v>
      </c>
    </row>
    <row r="999" spans="4:10" x14ac:dyDescent="0.2">
      <c r="D999" s="55" t="s">
        <v>99</v>
      </c>
      <c r="E999" s="8" t="s">
        <v>75</v>
      </c>
      <c r="F999" s="8" t="s">
        <v>67</v>
      </c>
      <c r="G999" s="8">
        <v>2019</v>
      </c>
      <c r="H999" s="16">
        <v>79</v>
      </c>
      <c r="I999" s="13">
        <v>18378.775000000001</v>
      </c>
      <c r="J999" s="12">
        <v>232.64272151898737</v>
      </c>
    </row>
    <row r="1000" spans="4:10" x14ac:dyDescent="0.2">
      <c r="D1000" s="55" t="s">
        <v>99</v>
      </c>
      <c r="E1000" s="7" t="s">
        <v>75</v>
      </c>
      <c r="F1000" s="7" t="s">
        <v>67</v>
      </c>
      <c r="G1000" s="7">
        <v>2020</v>
      </c>
      <c r="H1000" s="15">
        <v>74</v>
      </c>
      <c r="I1000" s="11">
        <v>18493.792000000001</v>
      </c>
      <c r="J1000" s="12">
        <v>249.91610810810812</v>
      </c>
    </row>
    <row r="1001" spans="4:10" x14ac:dyDescent="0.2">
      <c r="D1001" s="55" t="s">
        <v>99</v>
      </c>
      <c r="E1001" s="8" t="s">
        <v>75</v>
      </c>
      <c r="F1001" s="8" t="s">
        <v>67</v>
      </c>
      <c r="G1001" s="8">
        <v>2021</v>
      </c>
      <c r="H1001" s="16">
        <v>72</v>
      </c>
      <c r="I1001" s="13">
        <v>18142.583999999999</v>
      </c>
      <c r="J1001" s="12">
        <v>251.98033333333331</v>
      </c>
    </row>
    <row r="1002" spans="4:10" x14ac:dyDescent="0.2">
      <c r="D1002" s="56" t="s">
        <v>100</v>
      </c>
      <c r="E1002" s="43" t="s">
        <v>63</v>
      </c>
      <c r="F1002" s="43" t="s">
        <v>62</v>
      </c>
      <c r="G1002" s="43">
        <v>1995</v>
      </c>
      <c r="H1002" s="57">
        <v>134</v>
      </c>
      <c r="I1002" s="58">
        <v>9330</v>
      </c>
      <c r="J1002" s="12">
        <v>69.626865671641795</v>
      </c>
    </row>
    <row r="1003" spans="4:10" x14ac:dyDescent="0.2">
      <c r="D1003" s="56" t="s">
        <v>100</v>
      </c>
      <c r="E1003" s="8" t="s">
        <v>63</v>
      </c>
      <c r="F1003" s="8" t="s">
        <v>62</v>
      </c>
      <c r="G1003" s="8">
        <v>1996</v>
      </c>
      <c r="H1003" s="16">
        <v>133</v>
      </c>
      <c r="I1003" s="13">
        <v>9093</v>
      </c>
      <c r="J1003" s="12">
        <v>68.368421052631575</v>
      </c>
    </row>
    <row r="1004" spans="4:10" x14ac:dyDescent="0.2">
      <c r="D1004" s="56" t="s">
        <v>100</v>
      </c>
      <c r="E1004" s="7" t="s">
        <v>63</v>
      </c>
      <c r="F1004" s="7" t="s">
        <v>62</v>
      </c>
      <c r="G1004" s="7">
        <v>1997</v>
      </c>
      <c r="H1004" s="15">
        <v>132</v>
      </c>
      <c r="I1004" s="11">
        <v>9001.8799999999992</v>
      </c>
      <c r="J1004" s="12">
        <v>68.196060606060598</v>
      </c>
    </row>
    <row r="1005" spans="4:10" x14ac:dyDescent="0.2">
      <c r="D1005" s="56" t="s">
        <v>100</v>
      </c>
      <c r="E1005" s="8" t="s">
        <v>63</v>
      </c>
      <c r="F1005" s="8" t="s">
        <v>62</v>
      </c>
      <c r="G1005" s="8">
        <v>1998</v>
      </c>
      <c r="H1005" s="16">
        <v>125</v>
      </c>
      <c r="I1005" s="13">
        <v>8993.1419999999998</v>
      </c>
      <c r="J1005" s="12">
        <v>71.945136000000005</v>
      </c>
    </row>
    <row r="1006" spans="4:10" x14ac:dyDescent="0.2">
      <c r="D1006" s="56" t="s">
        <v>100</v>
      </c>
      <c r="E1006" s="7" t="s">
        <v>63</v>
      </c>
      <c r="F1006" s="7" t="s">
        <v>62</v>
      </c>
      <c r="G1006" s="7">
        <v>1999</v>
      </c>
      <c r="H1006" s="15">
        <v>122</v>
      </c>
      <c r="I1006" s="11">
        <v>9032.3410000000003</v>
      </c>
      <c r="J1006" s="12">
        <v>74.035581967213119</v>
      </c>
    </row>
    <row r="1007" spans="4:10" x14ac:dyDescent="0.2">
      <c r="D1007" s="56" t="s">
        <v>100</v>
      </c>
      <c r="E1007" s="8" t="s">
        <v>63</v>
      </c>
      <c r="F1007" s="8" t="s">
        <v>62</v>
      </c>
      <c r="G1007" s="8">
        <v>2000</v>
      </c>
      <c r="H1007" s="16">
        <v>120</v>
      </c>
      <c r="I1007" s="13">
        <v>8680.4699999999993</v>
      </c>
      <c r="J1007" s="12">
        <v>72.337249999999997</v>
      </c>
    </row>
    <row r="1008" spans="4:10" x14ac:dyDescent="0.2">
      <c r="D1008" s="56" t="s">
        <v>100</v>
      </c>
      <c r="E1008" s="7" t="s">
        <v>63</v>
      </c>
      <c r="F1008" s="7" t="s">
        <v>62</v>
      </c>
      <c r="G1008" s="7">
        <v>2001</v>
      </c>
      <c r="H1008" s="15">
        <v>111</v>
      </c>
      <c r="I1008" s="11">
        <v>8411.1219999999994</v>
      </c>
      <c r="J1008" s="12">
        <v>75.775873873873863</v>
      </c>
    </row>
    <row r="1009" spans="4:10" x14ac:dyDescent="0.2">
      <c r="D1009" s="56" t="s">
        <v>100</v>
      </c>
      <c r="E1009" s="8" t="s">
        <v>63</v>
      </c>
      <c r="F1009" s="8" t="s">
        <v>62</v>
      </c>
      <c r="G1009" s="8">
        <v>2002</v>
      </c>
      <c r="H1009" s="16">
        <v>107</v>
      </c>
      <c r="I1009" s="13">
        <v>8298.1779999999999</v>
      </c>
      <c r="J1009" s="12">
        <v>77.553065420560742</v>
      </c>
    </row>
    <row r="1010" spans="4:10" x14ac:dyDescent="0.2">
      <c r="D1010" s="56" t="s">
        <v>100</v>
      </c>
      <c r="E1010" s="7" t="s">
        <v>63</v>
      </c>
      <c r="F1010" s="7" t="s">
        <v>62</v>
      </c>
      <c r="G1010" s="7">
        <v>2003</v>
      </c>
      <c r="H1010" s="15">
        <v>103</v>
      </c>
      <c r="I1010" s="11">
        <v>8685.3109999999997</v>
      </c>
      <c r="J1010" s="12">
        <v>84.323407766990286</v>
      </c>
    </row>
    <row r="1011" spans="4:10" x14ac:dyDescent="0.2">
      <c r="D1011" s="56" t="s">
        <v>100</v>
      </c>
      <c r="E1011" s="8" t="s">
        <v>63</v>
      </c>
      <c r="F1011" s="8" t="s">
        <v>62</v>
      </c>
      <c r="G1011" s="8">
        <v>2004</v>
      </c>
      <c r="H1011" s="16">
        <v>101</v>
      </c>
      <c r="I1011" s="13">
        <v>8873</v>
      </c>
      <c r="J1011" s="12">
        <v>87.851485148514854</v>
      </c>
    </row>
    <row r="1012" spans="4:10" x14ac:dyDescent="0.2">
      <c r="D1012" s="56" t="s">
        <v>100</v>
      </c>
      <c r="E1012" s="7" t="s">
        <v>63</v>
      </c>
      <c r="F1012" s="7" t="s">
        <v>62</v>
      </c>
      <c r="G1012" s="7">
        <v>2005</v>
      </c>
      <c r="H1012" s="15">
        <v>97</v>
      </c>
      <c r="I1012" s="11">
        <v>8750</v>
      </c>
      <c r="J1012" s="12">
        <v>90.206185567010309</v>
      </c>
    </row>
    <row r="1013" spans="4:10" x14ac:dyDescent="0.2">
      <c r="D1013" s="56" t="s">
        <v>100</v>
      </c>
      <c r="E1013" s="8" t="s">
        <v>63</v>
      </c>
      <c r="F1013" s="8" t="s">
        <v>62</v>
      </c>
      <c r="G1013" s="8">
        <v>2006</v>
      </c>
      <c r="H1013" s="16">
        <v>91</v>
      </c>
      <c r="I1013" s="13">
        <v>8800</v>
      </c>
      <c r="J1013" s="12">
        <v>96.703296703296701</v>
      </c>
    </row>
    <row r="1014" spans="4:10" x14ac:dyDescent="0.2">
      <c r="D1014" s="56" t="s">
        <v>100</v>
      </c>
      <c r="E1014" s="7" t="s">
        <v>63</v>
      </c>
      <c r="F1014" s="7" t="s">
        <v>62</v>
      </c>
      <c r="G1014" s="7">
        <v>2007</v>
      </c>
      <c r="H1014" s="15">
        <v>85</v>
      </c>
      <c r="I1014" s="11">
        <v>8934</v>
      </c>
      <c r="J1014" s="12">
        <v>105.10588235294118</v>
      </c>
    </row>
    <row r="1015" spans="4:10" x14ac:dyDescent="0.2">
      <c r="D1015" s="56" t="s">
        <v>100</v>
      </c>
      <c r="E1015" s="8" t="s">
        <v>63</v>
      </c>
      <c r="F1015" s="8" t="s">
        <v>62</v>
      </c>
      <c r="G1015" s="8">
        <v>2008</v>
      </c>
      <c r="H1015" s="16">
        <v>82</v>
      </c>
      <c r="I1015" s="13">
        <v>9009</v>
      </c>
      <c r="J1015" s="12">
        <v>109.86585365853658</v>
      </c>
    </row>
    <row r="1016" spans="4:10" x14ac:dyDescent="0.2">
      <c r="D1016" s="56" t="s">
        <v>100</v>
      </c>
      <c r="E1016" s="7" t="s">
        <v>63</v>
      </c>
      <c r="F1016" s="7" t="s">
        <v>62</v>
      </c>
      <c r="G1016" s="7">
        <v>2009</v>
      </c>
      <c r="H1016" s="15">
        <v>77</v>
      </c>
      <c r="I1016" s="11">
        <v>9261</v>
      </c>
      <c r="J1016" s="12">
        <v>120.27272727272727</v>
      </c>
    </row>
    <row r="1017" spans="4:10" x14ac:dyDescent="0.2">
      <c r="D1017" s="56" t="s">
        <v>100</v>
      </c>
      <c r="E1017" s="8" t="s">
        <v>63</v>
      </c>
      <c r="F1017" s="8" t="s">
        <v>62</v>
      </c>
      <c r="G1017" s="8">
        <v>2010</v>
      </c>
      <c r="H1017" s="16">
        <v>69</v>
      </c>
      <c r="I1017" s="13">
        <v>9690.1</v>
      </c>
      <c r="J1017" s="12">
        <v>140.43623188405797</v>
      </c>
    </row>
    <row r="1018" spans="4:10" x14ac:dyDescent="0.2">
      <c r="D1018" s="56" t="s">
        <v>100</v>
      </c>
      <c r="E1018" s="7" t="s">
        <v>63</v>
      </c>
      <c r="F1018" s="7" t="s">
        <v>62</v>
      </c>
      <c r="G1018" s="7">
        <v>2011</v>
      </c>
      <c r="H1018" s="15">
        <v>67</v>
      </c>
      <c r="I1018" s="11">
        <v>9599.33</v>
      </c>
      <c r="J1018" s="12">
        <v>143.27358208955224</v>
      </c>
    </row>
    <row r="1019" spans="4:10" x14ac:dyDescent="0.2">
      <c r="D1019" s="56" t="s">
        <v>100</v>
      </c>
      <c r="E1019" s="8" t="s">
        <v>63</v>
      </c>
      <c r="F1019" s="8" t="s">
        <v>62</v>
      </c>
      <c r="G1019" s="8">
        <v>2012</v>
      </c>
      <c r="H1019" s="16">
        <v>65</v>
      </c>
      <c r="I1019" s="13">
        <v>9687.4089999999997</v>
      </c>
      <c r="J1019" s="12">
        <v>149.03706153846153</v>
      </c>
    </row>
    <row r="1020" spans="4:10" x14ac:dyDescent="0.2">
      <c r="D1020" s="56" t="s">
        <v>100</v>
      </c>
      <c r="E1020" s="7" t="s">
        <v>63</v>
      </c>
      <c r="F1020" s="7" t="s">
        <v>62</v>
      </c>
      <c r="G1020" s="7">
        <v>2013</v>
      </c>
      <c r="H1020" s="15">
        <v>58</v>
      </c>
      <c r="I1020" s="11">
        <v>9459.2180000000008</v>
      </c>
      <c r="J1020" s="12">
        <v>163.08996551724138</v>
      </c>
    </row>
    <row r="1021" spans="4:10" x14ac:dyDescent="0.2">
      <c r="D1021" s="56" t="s">
        <v>100</v>
      </c>
      <c r="E1021" s="8" t="s">
        <v>63</v>
      </c>
      <c r="F1021" s="8" t="s">
        <v>62</v>
      </c>
      <c r="G1021" s="8">
        <v>2014</v>
      </c>
      <c r="H1021" s="16">
        <v>54</v>
      </c>
      <c r="I1021" s="13">
        <v>9285.9439999999995</v>
      </c>
      <c r="J1021" s="12">
        <v>171.96192592592593</v>
      </c>
    </row>
    <row r="1022" spans="4:10" x14ac:dyDescent="0.2">
      <c r="D1022" s="56" t="s">
        <v>100</v>
      </c>
      <c r="E1022" s="7" t="s">
        <v>63</v>
      </c>
      <c r="F1022" s="7" t="s">
        <v>62</v>
      </c>
      <c r="G1022" s="7">
        <v>2015</v>
      </c>
      <c r="H1022" s="15">
        <v>51</v>
      </c>
      <c r="I1022" s="11">
        <v>9467.8449999999993</v>
      </c>
      <c r="J1022" s="12">
        <v>185.64401960784312</v>
      </c>
    </row>
    <row r="1023" spans="4:10" x14ac:dyDescent="0.2">
      <c r="D1023" s="56" t="s">
        <v>100</v>
      </c>
      <c r="E1023" s="8" t="s">
        <v>63</v>
      </c>
      <c r="F1023" s="8" t="s">
        <v>62</v>
      </c>
      <c r="G1023" s="8">
        <v>2016</v>
      </c>
      <c r="H1023" s="16">
        <v>50</v>
      </c>
      <c r="I1023" s="13">
        <v>9970.3880000000008</v>
      </c>
      <c r="J1023" s="12">
        <v>199.40776000000002</v>
      </c>
    </row>
    <row r="1024" spans="4:10" x14ac:dyDescent="0.2">
      <c r="D1024" s="56" t="s">
        <v>100</v>
      </c>
      <c r="E1024" s="7" t="s">
        <v>63</v>
      </c>
      <c r="F1024" s="7" t="s">
        <v>62</v>
      </c>
      <c r="G1024" s="7">
        <v>2017</v>
      </c>
      <c r="H1024" s="15">
        <v>49</v>
      </c>
      <c r="I1024" s="11">
        <v>10095.886</v>
      </c>
      <c r="J1024" s="12">
        <v>206.03848979591837</v>
      </c>
    </row>
    <row r="1025" spans="4:10" x14ac:dyDescent="0.2">
      <c r="D1025" s="56" t="s">
        <v>100</v>
      </c>
      <c r="E1025" s="8" t="s">
        <v>63</v>
      </c>
      <c r="F1025" s="8" t="s">
        <v>62</v>
      </c>
      <c r="G1025" s="8">
        <v>2018</v>
      </c>
      <c r="H1025" s="16">
        <v>49</v>
      </c>
      <c r="I1025" s="13">
        <v>10492.811</v>
      </c>
      <c r="J1025" s="12">
        <v>214.13899999999998</v>
      </c>
    </row>
    <row r="1026" spans="4:10" x14ac:dyDescent="0.2">
      <c r="D1026" s="56" t="s">
        <v>100</v>
      </c>
      <c r="E1026" s="7" t="s">
        <v>63</v>
      </c>
      <c r="F1026" s="7" t="s">
        <v>62</v>
      </c>
      <c r="G1026" s="7">
        <v>2019</v>
      </c>
      <c r="H1026" s="15">
        <v>47</v>
      </c>
      <c r="I1026" s="11">
        <v>10418.496999999999</v>
      </c>
      <c r="J1026" s="12">
        <v>221.67014893617019</v>
      </c>
    </row>
    <row r="1027" spans="4:10" x14ac:dyDescent="0.2">
      <c r="D1027" s="56" t="s">
        <v>100</v>
      </c>
      <c r="E1027" s="8" t="s">
        <v>63</v>
      </c>
      <c r="F1027" s="8" t="s">
        <v>62</v>
      </c>
      <c r="G1027" s="8">
        <v>2020</v>
      </c>
      <c r="H1027" s="16">
        <v>44</v>
      </c>
      <c r="I1027" s="13">
        <v>10260.280000000001</v>
      </c>
      <c r="J1027" s="12">
        <v>233.18818181818185</v>
      </c>
    </row>
    <row r="1028" spans="4:10" x14ac:dyDescent="0.2">
      <c r="D1028" s="56" t="s">
        <v>100</v>
      </c>
      <c r="E1028" s="7" t="s">
        <v>63</v>
      </c>
      <c r="F1028" s="7" t="s">
        <v>62</v>
      </c>
      <c r="G1028" s="7">
        <v>2021</v>
      </c>
      <c r="H1028" s="15">
        <v>43</v>
      </c>
      <c r="I1028" s="11">
        <v>10654.691999999999</v>
      </c>
      <c r="J1028" s="12">
        <v>247.7835348837209</v>
      </c>
    </row>
    <row r="1029" spans="4:10" x14ac:dyDescent="0.2">
      <c r="D1029" s="156" t="s">
        <v>99</v>
      </c>
      <c r="E1029" s="156" t="s">
        <v>54</v>
      </c>
      <c r="F1029" s="156" t="s">
        <v>55</v>
      </c>
      <c r="G1029" s="156">
        <v>2022</v>
      </c>
      <c r="H1029" s="158">
        <v>6</v>
      </c>
      <c r="I1029" s="160">
        <v>1455.3430000000001</v>
      </c>
      <c r="J1029" s="12">
        <v>242.55716666666669</v>
      </c>
    </row>
    <row r="1030" spans="4:10" x14ac:dyDescent="0.2">
      <c r="D1030" s="157" t="s">
        <v>102</v>
      </c>
      <c r="E1030" s="157" t="s">
        <v>36</v>
      </c>
      <c r="F1030" s="157" t="s">
        <v>37</v>
      </c>
      <c r="G1030" s="157">
        <v>2022</v>
      </c>
      <c r="H1030" s="159">
        <v>6</v>
      </c>
      <c r="I1030" s="161">
        <v>1138.2059999999999</v>
      </c>
      <c r="J1030" s="12">
        <v>189.70099999999999</v>
      </c>
    </row>
    <row r="1031" spans="4:10" x14ac:dyDescent="0.2">
      <c r="D1031" s="157" t="s">
        <v>100</v>
      </c>
      <c r="E1031" s="157" t="s">
        <v>4</v>
      </c>
      <c r="F1031" s="157" t="s">
        <v>5</v>
      </c>
      <c r="G1031" s="157">
        <v>2022</v>
      </c>
      <c r="H1031" s="159">
        <v>3</v>
      </c>
      <c r="I1031" s="161">
        <v>500.06299999999999</v>
      </c>
      <c r="J1031" s="12">
        <v>166.68766666666667</v>
      </c>
    </row>
    <row r="1032" spans="4:10" x14ac:dyDescent="0.2">
      <c r="D1032" s="157" t="s">
        <v>99</v>
      </c>
      <c r="E1032" s="157" t="s">
        <v>48</v>
      </c>
      <c r="F1032" s="157" t="s">
        <v>49</v>
      </c>
      <c r="G1032" s="157">
        <v>2022</v>
      </c>
      <c r="H1032" s="159">
        <v>17</v>
      </c>
      <c r="I1032" s="161">
        <v>5832.8829999999998</v>
      </c>
      <c r="J1032" s="12">
        <v>343.11076470588233</v>
      </c>
    </row>
    <row r="1033" spans="4:10" x14ac:dyDescent="0.2">
      <c r="D1033" s="157" t="s">
        <v>100</v>
      </c>
      <c r="E1033" s="157" t="s">
        <v>68</v>
      </c>
      <c r="F1033" s="157" t="s">
        <v>65</v>
      </c>
      <c r="G1033" s="157">
        <v>2022</v>
      </c>
      <c r="H1033" s="159">
        <v>49</v>
      </c>
      <c r="I1033" s="161">
        <v>11160.441999999999</v>
      </c>
      <c r="J1033" s="12">
        <v>227.76412244897958</v>
      </c>
    </row>
    <row r="1034" spans="4:10" x14ac:dyDescent="0.2">
      <c r="D1034" s="157" t="s">
        <v>100</v>
      </c>
      <c r="E1034" s="157" t="s">
        <v>72</v>
      </c>
      <c r="F1034" s="157" t="s">
        <v>3</v>
      </c>
      <c r="G1034" s="157">
        <v>2022</v>
      </c>
      <c r="H1034" s="159">
        <v>14</v>
      </c>
      <c r="I1034" s="161">
        <v>2470.7249999999999</v>
      </c>
      <c r="J1034" s="12">
        <v>176.48035714285714</v>
      </c>
    </row>
    <row r="1035" spans="4:10" x14ac:dyDescent="0.2">
      <c r="D1035" s="157" t="s">
        <v>101</v>
      </c>
      <c r="E1035" s="157" t="s">
        <v>16</v>
      </c>
      <c r="F1035" s="157" t="s">
        <v>17</v>
      </c>
      <c r="G1035" s="157">
        <v>2022</v>
      </c>
      <c r="H1035" s="159">
        <v>16</v>
      </c>
      <c r="I1035" s="161">
        <v>1960.788</v>
      </c>
      <c r="J1035" s="12">
        <v>122.54925</v>
      </c>
    </row>
    <row r="1036" spans="4:10" x14ac:dyDescent="0.2">
      <c r="D1036" s="157" t="s">
        <v>99</v>
      </c>
      <c r="E1036" s="157" t="s">
        <v>50</v>
      </c>
      <c r="F1036" s="157" t="s">
        <v>51</v>
      </c>
      <c r="G1036" s="157">
        <v>2022</v>
      </c>
      <c r="H1036" s="159">
        <v>22</v>
      </c>
      <c r="I1036" s="161">
        <v>5188.1090000000004</v>
      </c>
      <c r="J1036" s="12">
        <v>235.82313636363639</v>
      </c>
    </row>
    <row r="1037" spans="4:10" x14ac:dyDescent="0.2">
      <c r="D1037" s="157" t="s">
        <v>98</v>
      </c>
      <c r="E1037" s="157" t="s">
        <v>58</v>
      </c>
      <c r="F1037" s="157" t="s">
        <v>59</v>
      </c>
      <c r="G1037" s="157">
        <v>2022</v>
      </c>
      <c r="H1037" s="159">
        <v>48</v>
      </c>
      <c r="I1037" s="161">
        <v>11528.767</v>
      </c>
      <c r="J1037" s="12">
        <v>240.18264583333334</v>
      </c>
    </row>
    <row r="1038" spans="4:10" x14ac:dyDescent="0.2">
      <c r="D1038" s="157" t="s">
        <v>103</v>
      </c>
      <c r="E1038" s="157" t="s">
        <v>60</v>
      </c>
      <c r="F1038" s="157" t="s">
        <v>61</v>
      </c>
      <c r="G1038" s="157">
        <v>2022</v>
      </c>
      <c r="H1038" s="159">
        <v>77</v>
      </c>
      <c r="I1038" s="161">
        <v>19107.382000000001</v>
      </c>
      <c r="J1038" s="12">
        <v>248.1478181818182</v>
      </c>
    </row>
    <row r="1039" spans="4:10" x14ac:dyDescent="0.2">
      <c r="D1039" s="157" t="s">
        <v>99</v>
      </c>
      <c r="E1039" s="157" t="s">
        <v>56</v>
      </c>
      <c r="F1039" s="157" t="s">
        <v>57</v>
      </c>
      <c r="G1039" s="157">
        <v>2022</v>
      </c>
      <c r="H1039" s="159">
        <v>17</v>
      </c>
      <c r="I1039" s="161">
        <v>2412.578</v>
      </c>
      <c r="J1039" s="12">
        <v>141.91635294117646</v>
      </c>
    </row>
    <row r="1040" spans="4:10" x14ac:dyDescent="0.2">
      <c r="D1040" s="157" t="s">
        <v>98</v>
      </c>
      <c r="E1040" s="157" t="s">
        <v>38</v>
      </c>
      <c r="F1040" s="157" t="s">
        <v>39</v>
      </c>
      <c r="G1040" s="157">
        <v>2022</v>
      </c>
      <c r="H1040" s="159">
        <v>75</v>
      </c>
      <c r="I1040" s="161">
        <v>23135.078000000001</v>
      </c>
      <c r="J1040" s="12">
        <v>308.46770666666669</v>
      </c>
    </row>
    <row r="1041" spans="4:13" x14ac:dyDescent="0.2">
      <c r="D1041" s="157" t="s">
        <v>99</v>
      </c>
      <c r="E1041" s="157" t="s">
        <v>44</v>
      </c>
      <c r="F1041" s="157" t="s">
        <v>45</v>
      </c>
      <c r="G1041" s="157">
        <v>2022</v>
      </c>
      <c r="H1041" s="159">
        <v>13</v>
      </c>
      <c r="I1041" s="161">
        <v>3207.1909999999998</v>
      </c>
      <c r="J1041" s="12">
        <v>246.70699999999999</v>
      </c>
    </row>
    <row r="1042" spans="4:13" x14ac:dyDescent="0.2">
      <c r="D1042" s="157" t="s">
        <v>102</v>
      </c>
      <c r="E1042" s="157" t="s">
        <v>24</v>
      </c>
      <c r="F1042" s="157" t="s">
        <v>25</v>
      </c>
      <c r="G1042" s="157">
        <v>2022</v>
      </c>
      <c r="H1042" s="159">
        <v>11</v>
      </c>
      <c r="I1042" s="161">
        <v>2343.3829999999998</v>
      </c>
      <c r="J1042" s="12">
        <v>213.03481818181817</v>
      </c>
    </row>
    <row r="1043" spans="4:13" x14ac:dyDescent="0.2">
      <c r="D1043" s="157" t="s">
        <v>101</v>
      </c>
      <c r="E1043" s="157" t="s">
        <v>20</v>
      </c>
      <c r="F1043" s="157" t="s">
        <v>21</v>
      </c>
      <c r="G1043" s="157">
        <v>2022</v>
      </c>
      <c r="H1043" s="159">
        <v>41</v>
      </c>
      <c r="I1043" s="161">
        <v>8346.6830000000009</v>
      </c>
      <c r="J1043" s="12">
        <v>203.5776341463415</v>
      </c>
      <c r="M1043" s="157"/>
    </row>
    <row r="1044" spans="4:13" x14ac:dyDescent="0.2">
      <c r="D1044" s="157" t="s">
        <v>102</v>
      </c>
      <c r="E1044" s="157" t="s">
        <v>32</v>
      </c>
      <c r="F1044" s="157" t="s">
        <v>33</v>
      </c>
      <c r="G1044" s="157">
        <v>2022</v>
      </c>
      <c r="H1044" s="159">
        <v>1</v>
      </c>
      <c r="I1044" s="161">
        <v>274.86200000000002</v>
      </c>
      <c r="J1044" s="12">
        <v>274.86200000000002</v>
      </c>
    </row>
    <row r="1045" spans="4:13" x14ac:dyDescent="0.2">
      <c r="D1045" s="157" t="s">
        <v>101</v>
      </c>
      <c r="E1045" s="157" t="s">
        <v>18</v>
      </c>
      <c r="F1045" s="157" t="s">
        <v>19</v>
      </c>
      <c r="G1045" s="157">
        <v>2022</v>
      </c>
      <c r="H1045" s="159">
        <v>72</v>
      </c>
      <c r="I1045" s="161">
        <v>11634.973</v>
      </c>
      <c r="J1045" s="12">
        <v>161.59684722222221</v>
      </c>
    </row>
    <row r="1046" spans="4:13" x14ac:dyDescent="0.2">
      <c r="D1046" s="157" t="s">
        <v>99</v>
      </c>
      <c r="E1046" s="157" t="s">
        <v>70</v>
      </c>
      <c r="F1046" s="157" t="s">
        <v>31</v>
      </c>
      <c r="G1046" s="157">
        <v>2022</v>
      </c>
      <c r="H1046" s="159">
        <v>68</v>
      </c>
      <c r="I1046" s="161">
        <v>18837.664000000001</v>
      </c>
      <c r="J1046" s="12">
        <v>277.02447058823532</v>
      </c>
    </row>
    <row r="1047" spans="4:13" x14ac:dyDescent="0.2">
      <c r="D1047" s="157" t="s">
        <v>99</v>
      </c>
      <c r="E1047" s="157" t="s">
        <v>81</v>
      </c>
      <c r="F1047" s="157" t="s">
        <v>86</v>
      </c>
      <c r="G1047" s="157">
        <v>2022</v>
      </c>
      <c r="H1047" s="159">
        <v>8</v>
      </c>
      <c r="I1047" s="161">
        <v>1885.7429999999999</v>
      </c>
      <c r="J1047" s="12">
        <v>235.71787499999999</v>
      </c>
    </row>
    <row r="1048" spans="4:13" x14ac:dyDescent="0.2">
      <c r="D1048" s="157" t="s">
        <v>99</v>
      </c>
      <c r="E1048" s="157" t="s">
        <v>75</v>
      </c>
      <c r="F1048" s="157" t="s">
        <v>67</v>
      </c>
      <c r="G1048" s="157">
        <v>2022</v>
      </c>
      <c r="H1048" s="159">
        <v>69</v>
      </c>
      <c r="I1048" s="161">
        <v>16744.844000000001</v>
      </c>
      <c r="J1048" s="12">
        <v>242.67889855072465</v>
      </c>
    </row>
    <row r="1049" spans="4:13" x14ac:dyDescent="0.2">
      <c r="D1049" s="157" t="s">
        <v>101</v>
      </c>
      <c r="E1049" s="157" t="s">
        <v>10</v>
      </c>
      <c r="F1049" s="157" t="s">
        <v>11</v>
      </c>
      <c r="G1049" s="157">
        <v>2022</v>
      </c>
      <c r="H1049" s="159">
        <v>43</v>
      </c>
      <c r="I1049" s="161">
        <v>8017.73</v>
      </c>
      <c r="J1049" s="12">
        <v>186.45883720930232</v>
      </c>
    </row>
    <row r="1050" spans="4:13" x14ac:dyDescent="0.2">
      <c r="D1050" s="157" t="s">
        <v>100</v>
      </c>
      <c r="E1050" s="157" t="s">
        <v>71</v>
      </c>
      <c r="F1050" s="157" t="s">
        <v>66</v>
      </c>
      <c r="G1050" s="157">
        <v>2022</v>
      </c>
      <c r="H1050" s="159">
        <v>97</v>
      </c>
      <c r="I1050" s="161">
        <v>26188.311000000002</v>
      </c>
      <c r="J1050" s="12">
        <v>269.98258762886599</v>
      </c>
    </row>
    <row r="1051" spans="4:13" x14ac:dyDescent="0.2">
      <c r="D1051" s="157" t="s">
        <v>103</v>
      </c>
      <c r="E1051" s="157" t="s">
        <v>8</v>
      </c>
      <c r="F1051" s="157" t="s">
        <v>9</v>
      </c>
      <c r="G1051" s="157">
        <v>2022</v>
      </c>
      <c r="H1051" s="159">
        <v>13</v>
      </c>
      <c r="I1051" s="161">
        <v>3215.2959999999998</v>
      </c>
      <c r="J1051" s="12">
        <v>247.33046153846152</v>
      </c>
    </row>
    <row r="1052" spans="4:13" x14ac:dyDescent="0.2">
      <c r="D1052" s="157" t="s">
        <v>99</v>
      </c>
      <c r="E1052" s="157" t="s">
        <v>52</v>
      </c>
      <c r="F1052" s="157" t="s">
        <v>53</v>
      </c>
      <c r="G1052" s="157">
        <v>2022</v>
      </c>
      <c r="H1052" s="159">
        <v>40</v>
      </c>
      <c r="I1052" s="161">
        <v>10238.766</v>
      </c>
      <c r="J1052" s="12">
        <v>255.96914999999998</v>
      </c>
    </row>
    <row r="1053" spans="4:13" x14ac:dyDescent="0.2">
      <c r="D1053" s="157" t="s">
        <v>101</v>
      </c>
      <c r="E1053" s="157" t="s">
        <v>12</v>
      </c>
      <c r="F1053" s="157" t="s">
        <v>13</v>
      </c>
      <c r="G1053" s="157">
        <v>2022</v>
      </c>
      <c r="H1053" s="159">
        <v>39</v>
      </c>
      <c r="I1053" s="161">
        <v>6926.0010000000002</v>
      </c>
      <c r="J1053" s="12">
        <v>177.58976923076924</v>
      </c>
    </row>
    <row r="1054" spans="4:13" x14ac:dyDescent="0.2">
      <c r="D1054" s="157" t="s">
        <v>100</v>
      </c>
      <c r="E1054" s="157" t="s">
        <v>63</v>
      </c>
      <c r="F1054" s="157" t="s">
        <v>62</v>
      </c>
      <c r="G1054" s="157">
        <v>2022</v>
      </c>
      <c r="H1054" s="159">
        <v>42</v>
      </c>
      <c r="I1054" s="161">
        <v>10074.51</v>
      </c>
      <c r="J1054" s="12">
        <v>239.86928571428572</v>
      </c>
    </row>
    <row r="1055" spans="4:13" x14ac:dyDescent="0.2">
      <c r="D1055" s="157" t="s">
        <v>101</v>
      </c>
      <c r="E1055" s="157" t="s">
        <v>14</v>
      </c>
      <c r="F1055" s="157" t="s">
        <v>15</v>
      </c>
      <c r="G1055" s="157">
        <v>2022</v>
      </c>
      <c r="H1055" s="159">
        <v>30</v>
      </c>
      <c r="I1055" s="161">
        <v>6041.1180000000004</v>
      </c>
      <c r="J1055" s="12">
        <v>201.37060000000002</v>
      </c>
    </row>
    <row r="1056" spans="4:13" x14ac:dyDescent="0.2">
      <c r="D1056" s="157" t="s">
        <v>99</v>
      </c>
      <c r="E1056" s="157" t="s">
        <v>46</v>
      </c>
      <c r="F1056" s="157" t="s">
        <v>47</v>
      </c>
      <c r="G1056" s="157">
        <v>2022</v>
      </c>
      <c r="H1056" s="159">
        <v>2</v>
      </c>
      <c r="I1056" s="161">
        <v>296.75099999999998</v>
      </c>
      <c r="J1056" s="12">
        <v>148.37549999999999</v>
      </c>
    </row>
    <row r="1057" spans="4:10" x14ac:dyDescent="0.2">
      <c r="D1057" s="157" t="s">
        <v>102</v>
      </c>
      <c r="E1057" s="157" t="s">
        <v>26</v>
      </c>
      <c r="F1057" s="157" t="s">
        <v>27</v>
      </c>
      <c r="G1057" s="157">
        <v>2022</v>
      </c>
      <c r="H1057" s="159">
        <v>32</v>
      </c>
      <c r="I1057" s="161">
        <v>8879.0519999999997</v>
      </c>
      <c r="J1057" s="12">
        <v>277.47037499999999</v>
      </c>
    </row>
    <row r="1058" spans="4:10" x14ac:dyDescent="0.2">
      <c r="D1058" s="157" t="s">
        <v>100</v>
      </c>
      <c r="E1058" s="157" t="s">
        <v>22</v>
      </c>
      <c r="F1058" s="157" t="s">
        <v>23</v>
      </c>
      <c r="G1058" s="157">
        <v>2022</v>
      </c>
      <c r="H1058" s="159">
        <v>13</v>
      </c>
      <c r="I1058" s="161">
        <v>2809.1089999999999</v>
      </c>
      <c r="J1058" s="12">
        <v>216.08530769230768</v>
      </c>
    </row>
    <row r="1059" spans="4:10" x14ac:dyDescent="0.2">
      <c r="D1059" s="157" t="s">
        <v>98</v>
      </c>
      <c r="E1059" s="157" t="s">
        <v>42</v>
      </c>
      <c r="F1059" s="157" t="s">
        <v>43</v>
      </c>
      <c r="G1059" s="157">
        <v>2022</v>
      </c>
      <c r="H1059" s="159">
        <v>33</v>
      </c>
      <c r="I1059" s="161">
        <v>7580.6130000000003</v>
      </c>
      <c r="J1059" s="12">
        <v>229.71554545454546</v>
      </c>
    </row>
    <row r="1060" spans="4:10" x14ac:dyDescent="0.2">
      <c r="D1060" s="157" t="s">
        <v>98</v>
      </c>
      <c r="E1060" s="157" t="s">
        <v>69</v>
      </c>
      <c r="F1060" s="157" t="s">
        <v>30</v>
      </c>
      <c r="G1060" s="157">
        <v>2022</v>
      </c>
      <c r="H1060" s="159">
        <v>116</v>
      </c>
      <c r="I1060" s="161">
        <v>29505.187999999998</v>
      </c>
      <c r="J1060" s="12">
        <v>254.35506896551723</v>
      </c>
    </row>
    <row r="1061" spans="4:10" x14ac:dyDescent="0.2">
      <c r="D1061" s="157" t="s">
        <v>102</v>
      </c>
      <c r="E1061" s="157" t="s">
        <v>34</v>
      </c>
      <c r="F1061" s="157" t="s">
        <v>35</v>
      </c>
      <c r="G1061" s="157">
        <v>2022</v>
      </c>
      <c r="H1061" s="159">
        <v>33</v>
      </c>
      <c r="I1061" s="161">
        <v>5359.9660000000003</v>
      </c>
      <c r="J1061" s="12">
        <v>162.42321212121215</v>
      </c>
    </row>
    <row r="1062" spans="4:10" x14ac:dyDescent="0.2">
      <c r="D1062" s="157" t="s">
        <v>1</v>
      </c>
      <c r="E1062" s="157" t="s">
        <v>0</v>
      </c>
      <c r="F1062" s="157" t="s">
        <v>1</v>
      </c>
      <c r="G1062" s="157">
        <v>2022</v>
      </c>
      <c r="H1062" s="159">
        <v>21</v>
      </c>
      <c r="I1062" s="161">
        <v>3670.0120000000002</v>
      </c>
      <c r="J1062" s="12">
        <v>174.76247619047621</v>
      </c>
    </row>
    <row r="1063" spans="4:10" x14ac:dyDescent="0.2">
      <c r="D1063" s="157" t="s">
        <v>102</v>
      </c>
      <c r="E1063" s="157" t="s">
        <v>28</v>
      </c>
      <c r="F1063" s="157" t="s">
        <v>29</v>
      </c>
      <c r="G1063" s="157">
        <v>2022</v>
      </c>
      <c r="H1063" s="159">
        <v>12</v>
      </c>
      <c r="I1063" s="161">
        <v>2734.915</v>
      </c>
      <c r="J1063" s="12">
        <v>227.90958333333333</v>
      </c>
    </row>
    <row r="1064" spans="4:10" x14ac:dyDescent="0.2">
      <c r="D1064" s="157" t="s">
        <v>98</v>
      </c>
      <c r="E1064" s="157" t="s">
        <v>40</v>
      </c>
      <c r="F1064" s="157" t="s">
        <v>41</v>
      </c>
      <c r="G1064" s="157">
        <v>2022</v>
      </c>
      <c r="H1064" s="159">
        <v>53</v>
      </c>
      <c r="I1064" s="161">
        <v>12542.991</v>
      </c>
      <c r="J1064" s="12">
        <v>236.66020754716982</v>
      </c>
    </row>
    <row r="1065" spans="4:10" x14ac:dyDescent="0.2">
      <c r="D1065" s="157" t="s">
        <v>103</v>
      </c>
      <c r="E1065" s="157" t="s">
        <v>73</v>
      </c>
      <c r="F1065" s="157" t="s">
        <v>6</v>
      </c>
      <c r="G1065" s="157">
        <v>2022</v>
      </c>
      <c r="H1065" s="159">
        <v>42</v>
      </c>
      <c r="I1065" s="161">
        <v>12378.343000000001</v>
      </c>
      <c r="J1065" s="12">
        <v>294.7224523809524</v>
      </c>
    </row>
    <row r="1066" spans="4:10" x14ac:dyDescent="0.2">
      <c r="D1066" s="157" t="s">
        <v>103</v>
      </c>
      <c r="E1066" s="157" t="s">
        <v>74</v>
      </c>
      <c r="F1066" s="157" t="s">
        <v>7</v>
      </c>
      <c r="G1066" s="157">
        <v>2022</v>
      </c>
      <c r="H1066" s="159">
        <v>47</v>
      </c>
      <c r="I1066" s="161">
        <v>13987.79</v>
      </c>
      <c r="J1066" s="12">
        <v>297.61255319148938</v>
      </c>
    </row>
    <row r="1067" spans="4:10" x14ac:dyDescent="0.2">
      <c r="D1067" s="56" t="s">
        <v>99</v>
      </c>
      <c r="E1067" s="56" t="s">
        <v>54</v>
      </c>
      <c r="F1067" s="56" t="s">
        <v>55</v>
      </c>
      <c r="G1067" s="56">
        <v>2023</v>
      </c>
      <c r="H1067" s="214">
        <v>5</v>
      </c>
      <c r="I1067" s="215">
        <v>1224.049</v>
      </c>
      <c r="J1067" s="216">
        <v>244.8098</v>
      </c>
    </row>
    <row r="1068" spans="4:10" x14ac:dyDescent="0.2">
      <c r="D1068" s="217" t="s">
        <v>102</v>
      </c>
      <c r="E1068" s="217" t="s">
        <v>36</v>
      </c>
      <c r="F1068" s="217" t="s">
        <v>37</v>
      </c>
      <c r="G1068" s="217">
        <v>2023</v>
      </c>
      <c r="H1068" s="218">
        <v>5</v>
      </c>
      <c r="I1068" s="219">
        <v>1162.6130000000001</v>
      </c>
      <c r="J1068" s="216">
        <v>232.52260000000001</v>
      </c>
    </row>
    <row r="1069" spans="4:10" x14ac:dyDescent="0.2">
      <c r="D1069" s="217" t="s">
        <v>100</v>
      </c>
      <c r="E1069" s="217" t="s">
        <v>4</v>
      </c>
      <c r="F1069" s="217" t="s">
        <v>5</v>
      </c>
      <c r="G1069" s="217">
        <v>2023</v>
      </c>
      <c r="H1069" s="218">
        <v>3</v>
      </c>
      <c r="I1069" s="219">
        <v>414.40699999999998</v>
      </c>
      <c r="J1069" s="216">
        <v>138.13566666666665</v>
      </c>
    </row>
    <row r="1070" spans="4:10" x14ac:dyDescent="0.2">
      <c r="D1070" s="217" t="s">
        <v>99</v>
      </c>
      <c r="E1070" s="217" t="s">
        <v>48</v>
      </c>
      <c r="F1070" s="217" t="s">
        <v>49</v>
      </c>
      <c r="G1070" s="217">
        <v>2023</v>
      </c>
      <c r="H1070" s="218">
        <v>17</v>
      </c>
      <c r="I1070" s="219">
        <v>5830.9189999999999</v>
      </c>
      <c r="J1070" s="216">
        <v>342.99523529411766</v>
      </c>
    </row>
    <row r="1071" spans="4:10" x14ac:dyDescent="0.2">
      <c r="D1071" s="217" t="s">
        <v>100</v>
      </c>
      <c r="E1071" s="217" t="s">
        <v>68</v>
      </c>
      <c r="F1071" s="217" t="s">
        <v>65</v>
      </c>
      <c r="G1071" s="217">
        <v>2023</v>
      </c>
      <c r="H1071" s="218">
        <v>44</v>
      </c>
      <c r="I1071" s="219">
        <v>10573.451999999999</v>
      </c>
      <c r="J1071" s="216">
        <v>240.30572727272727</v>
      </c>
    </row>
    <row r="1072" spans="4:10" x14ac:dyDescent="0.2">
      <c r="D1072" s="217" t="s">
        <v>100</v>
      </c>
      <c r="E1072" s="217" t="s">
        <v>72</v>
      </c>
      <c r="F1072" s="217" t="s">
        <v>3</v>
      </c>
      <c r="G1072" s="217">
        <v>2023</v>
      </c>
      <c r="H1072" s="218">
        <v>14</v>
      </c>
      <c r="I1072" s="219">
        <v>2182.8719999999998</v>
      </c>
      <c r="J1072" s="216">
        <v>155.91942857142857</v>
      </c>
    </row>
    <row r="1073" spans="4:10" x14ac:dyDescent="0.2">
      <c r="D1073" s="217" t="s">
        <v>101</v>
      </c>
      <c r="E1073" s="217" t="s">
        <v>16</v>
      </c>
      <c r="F1073" s="217" t="s">
        <v>17</v>
      </c>
      <c r="G1073" s="217">
        <v>2023</v>
      </c>
      <c r="H1073" s="218">
        <v>17</v>
      </c>
      <c r="I1073" s="219">
        <v>1893.6849999999999</v>
      </c>
      <c r="J1073" s="216">
        <v>111.39323529411764</v>
      </c>
    </row>
    <row r="1074" spans="4:10" x14ac:dyDescent="0.2">
      <c r="D1074" s="217" t="s">
        <v>99</v>
      </c>
      <c r="E1074" s="217" t="s">
        <v>50</v>
      </c>
      <c r="F1074" s="217" t="s">
        <v>51</v>
      </c>
      <c r="G1074" s="217">
        <v>2023</v>
      </c>
      <c r="H1074" s="218">
        <v>22</v>
      </c>
      <c r="I1074" s="219">
        <v>5180.9679999999998</v>
      </c>
      <c r="J1074" s="216">
        <v>235.49854545454545</v>
      </c>
    </row>
    <row r="1075" spans="4:10" x14ac:dyDescent="0.2">
      <c r="D1075" s="217" t="s">
        <v>98</v>
      </c>
      <c r="E1075" s="217" t="s">
        <v>58</v>
      </c>
      <c r="F1075" s="217" t="s">
        <v>59</v>
      </c>
      <c r="G1075" s="217">
        <v>2023</v>
      </c>
      <c r="H1075" s="218">
        <v>47</v>
      </c>
      <c r="I1075" s="219">
        <v>10938.994000000001</v>
      </c>
      <c r="J1075" s="216">
        <v>232.74455319148939</v>
      </c>
    </row>
    <row r="1076" spans="4:10" x14ac:dyDescent="0.2">
      <c r="D1076" s="217" t="s">
        <v>103</v>
      </c>
      <c r="E1076" s="217" t="s">
        <v>60</v>
      </c>
      <c r="F1076" s="217" t="s">
        <v>61</v>
      </c>
      <c r="G1076" s="217">
        <v>2023</v>
      </c>
      <c r="H1076" s="218">
        <v>75</v>
      </c>
      <c r="I1076" s="219">
        <v>18297.511999999999</v>
      </c>
      <c r="J1076" s="216">
        <v>243.96682666666666</v>
      </c>
    </row>
    <row r="1077" spans="4:10" x14ac:dyDescent="0.2">
      <c r="D1077" s="217" t="s">
        <v>99</v>
      </c>
      <c r="E1077" s="217" t="s">
        <v>56</v>
      </c>
      <c r="F1077" s="217" t="s">
        <v>57</v>
      </c>
      <c r="G1077" s="217">
        <v>2023</v>
      </c>
      <c r="H1077" s="218">
        <v>16</v>
      </c>
      <c r="I1077" s="219">
        <v>2276.973</v>
      </c>
      <c r="J1077" s="216">
        <v>142.3108125</v>
      </c>
    </row>
    <row r="1078" spans="4:10" x14ac:dyDescent="0.2">
      <c r="D1078" s="217" t="s">
        <v>98</v>
      </c>
      <c r="E1078" s="217" t="s">
        <v>38</v>
      </c>
      <c r="F1078" s="217" t="s">
        <v>39</v>
      </c>
      <c r="G1078" s="217">
        <v>2023</v>
      </c>
      <c r="H1078" s="218">
        <v>71</v>
      </c>
      <c r="I1078" s="219">
        <v>21656.812000000002</v>
      </c>
      <c r="J1078" s="216">
        <v>305.02552112676057</v>
      </c>
    </row>
    <row r="1079" spans="4:10" x14ac:dyDescent="0.2">
      <c r="D1079" s="217" t="s">
        <v>99</v>
      </c>
      <c r="E1079" s="217" t="s">
        <v>44</v>
      </c>
      <c r="F1079" s="217" t="s">
        <v>45</v>
      </c>
      <c r="G1079" s="217">
        <v>2023</v>
      </c>
      <c r="H1079" s="218">
        <v>12</v>
      </c>
      <c r="I1079" s="219">
        <v>3229.3629999999998</v>
      </c>
      <c r="J1079" s="216">
        <v>269.11358333333334</v>
      </c>
    </row>
    <row r="1080" spans="4:10" x14ac:dyDescent="0.2">
      <c r="D1080" s="217" t="s">
        <v>102</v>
      </c>
      <c r="E1080" s="217" t="s">
        <v>24</v>
      </c>
      <c r="F1080" s="217" t="s">
        <v>25</v>
      </c>
      <c r="G1080" s="217">
        <v>2023</v>
      </c>
      <c r="H1080" s="218">
        <v>11</v>
      </c>
      <c r="I1080" s="219">
        <v>2431.538</v>
      </c>
      <c r="J1080" s="216">
        <v>221.04890909090909</v>
      </c>
    </row>
    <row r="1081" spans="4:10" x14ac:dyDescent="0.2">
      <c r="D1081" s="217" t="s">
        <v>101</v>
      </c>
      <c r="E1081" s="217" t="s">
        <v>20</v>
      </c>
      <c r="F1081" s="217" t="s">
        <v>21</v>
      </c>
      <c r="G1081" s="217">
        <v>2023</v>
      </c>
      <c r="H1081" s="218">
        <v>39</v>
      </c>
      <c r="I1081" s="219">
        <v>7119.598</v>
      </c>
      <c r="J1081" s="216">
        <v>182.55379487179488</v>
      </c>
    </row>
    <row r="1082" spans="4:10" x14ac:dyDescent="0.2">
      <c r="D1082" s="217" t="s">
        <v>102</v>
      </c>
      <c r="E1082" s="217" t="s">
        <v>32</v>
      </c>
      <c r="F1082" s="217" t="s">
        <v>33</v>
      </c>
      <c r="G1082" s="217">
        <v>2023</v>
      </c>
      <c r="H1082" s="218">
        <v>1</v>
      </c>
      <c r="I1082" s="219">
        <v>288.14100000000002</v>
      </c>
      <c r="J1082" s="216">
        <v>288.14100000000002</v>
      </c>
    </row>
    <row r="1083" spans="4:10" x14ac:dyDescent="0.2">
      <c r="D1083" s="217" t="s">
        <v>101</v>
      </c>
      <c r="E1083" s="217" t="s">
        <v>18</v>
      </c>
      <c r="F1083" s="217" t="s">
        <v>19</v>
      </c>
      <c r="G1083" s="217">
        <v>2023</v>
      </c>
      <c r="H1083" s="218">
        <v>69</v>
      </c>
      <c r="I1083" s="219">
        <v>11008.686</v>
      </c>
      <c r="J1083" s="216">
        <v>159.54617391304348</v>
      </c>
    </row>
    <row r="1084" spans="4:10" x14ac:dyDescent="0.2">
      <c r="D1084" s="217" t="s">
        <v>99</v>
      </c>
      <c r="E1084" s="217" t="s">
        <v>70</v>
      </c>
      <c r="F1084" s="217" t="s">
        <v>31</v>
      </c>
      <c r="G1084" s="217">
        <v>2023</v>
      </c>
      <c r="H1084" s="218">
        <v>62</v>
      </c>
      <c r="I1084" s="219">
        <v>17896.638999999999</v>
      </c>
      <c r="J1084" s="216">
        <v>288.65546774193547</v>
      </c>
    </row>
    <row r="1085" spans="4:10" ht="11.25" customHeight="1" x14ac:dyDescent="0.2">
      <c r="D1085" s="217" t="s">
        <v>99</v>
      </c>
      <c r="E1085" s="217" t="s">
        <v>81</v>
      </c>
      <c r="F1085" s="217" t="s">
        <v>86</v>
      </c>
      <c r="G1085" s="217">
        <v>2023</v>
      </c>
      <c r="H1085" s="218">
        <v>8</v>
      </c>
      <c r="I1085" s="219">
        <v>1862.09</v>
      </c>
      <c r="J1085" s="216">
        <v>232.76124999999999</v>
      </c>
    </row>
    <row r="1086" spans="4:10" x14ac:dyDescent="0.2">
      <c r="D1086" s="217" t="s">
        <v>99</v>
      </c>
      <c r="E1086" s="217" t="s">
        <v>75</v>
      </c>
      <c r="F1086" s="217" t="s">
        <v>67</v>
      </c>
      <c r="G1086" s="217">
        <v>2023</v>
      </c>
      <c r="H1086" s="218">
        <v>67</v>
      </c>
      <c r="I1086" s="219">
        <v>16441.042000000001</v>
      </c>
      <c r="J1086" s="216">
        <v>245.3886865671642</v>
      </c>
    </row>
    <row r="1087" spans="4:10" x14ac:dyDescent="0.2">
      <c r="D1087" s="217" t="s">
        <v>101</v>
      </c>
      <c r="E1087" s="217" t="s">
        <v>10</v>
      </c>
      <c r="F1087" s="217" t="s">
        <v>11</v>
      </c>
      <c r="G1087" s="217">
        <v>2023</v>
      </c>
      <c r="H1087" s="218">
        <v>41</v>
      </c>
      <c r="I1087" s="219">
        <v>7376.8220000000001</v>
      </c>
      <c r="J1087" s="216">
        <v>179.92248780487805</v>
      </c>
    </row>
    <row r="1088" spans="4:10" x14ac:dyDescent="0.2">
      <c r="D1088" s="217" t="s">
        <v>100</v>
      </c>
      <c r="E1088" s="217" t="s">
        <v>71</v>
      </c>
      <c r="F1088" s="217" t="s">
        <v>66</v>
      </c>
      <c r="G1088" s="217">
        <v>2023</v>
      </c>
      <c r="H1088" s="218">
        <v>94</v>
      </c>
      <c r="I1088" s="219">
        <v>25743.16</v>
      </c>
      <c r="J1088" s="216">
        <v>273.86340425531915</v>
      </c>
    </row>
    <row r="1089" spans="4:10" x14ac:dyDescent="0.2">
      <c r="D1089" s="217" t="s">
        <v>103</v>
      </c>
      <c r="E1089" s="217" t="s">
        <v>8</v>
      </c>
      <c r="F1089" s="217" t="s">
        <v>9</v>
      </c>
      <c r="G1089" s="217">
        <v>2023</v>
      </c>
      <c r="H1089" s="218">
        <v>13</v>
      </c>
      <c r="I1089" s="219">
        <v>3243.7959999999998</v>
      </c>
      <c r="J1089" s="216">
        <v>249.52276923076923</v>
      </c>
    </row>
    <row r="1090" spans="4:10" x14ac:dyDescent="0.2">
      <c r="D1090" s="217" t="s">
        <v>99</v>
      </c>
      <c r="E1090" s="217" t="s">
        <v>52</v>
      </c>
      <c r="F1090" s="217" t="s">
        <v>53</v>
      </c>
      <c r="G1090" s="217">
        <v>2023</v>
      </c>
      <c r="H1090" s="218">
        <v>40</v>
      </c>
      <c r="I1090" s="219">
        <v>9828.8160000000007</v>
      </c>
      <c r="J1090" s="216">
        <v>245.72040000000001</v>
      </c>
    </row>
    <row r="1091" spans="4:10" x14ac:dyDescent="0.2">
      <c r="D1091" s="217" t="s">
        <v>101</v>
      </c>
      <c r="E1091" s="217" t="s">
        <v>12</v>
      </c>
      <c r="F1091" s="217" t="s">
        <v>13</v>
      </c>
      <c r="G1091" s="217">
        <v>2023</v>
      </c>
      <c r="H1091" s="218">
        <v>38</v>
      </c>
      <c r="I1091" s="219">
        <v>6703.8180000000002</v>
      </c>
      <c r="J1091" s="216">
        <v>176.41626315789475</v>
      </c>
    </row>
    <row r="1092" spans="4:10" x14ac:dyDescent="0.2">
      <c r="D1092" s="217" t="s">
        <v>100</v>
      </c>
      <c r="E1092" s="217" t="s">
        <v>63</v>
      </c>
      <c r="F1092" s="217" t="s">
        <v>62</v>
      </c>
      <c r="G1092" s="217">
        <v>2023</v>
      </c>
      <c r="H1092" s="218">
        <v>40</v>
      </c>
      <c r="I1092" s="219">
        <v>10122.415000000001</v>
      </c>
      <c r="J1092" s="216">
        <v>253.06037500000002</v>
      </c>
    </row>
    <row r="1093" spans="4:10" x14ac:dyDescent="0.2">
      <c r="D1093" s="217" t="s">
        <v>101</v>
      </c>
      <c r="E1093" s="217" t="s">
        <v>14</v>
      </c>
      <c r="F1093" s="217" t="s">
        <v>15</v>
      </c>
      <c r="G1093" s="217">
        <v>2023</v>
      </c>
      <c r="H1093" s="218">
        <v>28</v>
      </c>
      <c r="I1093" s="219">
        <v>5732.6949999999997</v>
      </c>
      <c r="J1093" s="216">
        <v>204.73910714285714</v>
      </c>
    </row>
    <row r="1094" spans="4:10" x14ac:dyDescent="0.2">
      <c r="D1094" s="217" t="s">
        <v>99</v>
      </c>
      <c r="E1094" s="217" t="s">
        <v>46</v>
      </c>
      <c r="F1094" s="217" t="s">
        <v>47</v>
      </c>
      <c r="G1094" s="217">
        <v>2023</v>
      </c>
      <c r="H1094" s="218">
        <v>2</v>
      </c>
      <c r="I1094" s="219">
        <v>314.61099999999999</v>
      </c>
      <c r="J1094" s="216">
        <v>157.30549999999999</v>
      </c>
    </row>
    <row r="1095" spans="4:10" x14ac:dyDescent="0.2">
      <c r="D1095" s="217" t="s">
        <v>102</v>
      </c>
      <c r="E1095" s="217" t="s">
        <v>26</v>
      </c>
      <c r="F1095" s="217" t="s">
        <v>27</v>
      </c>
      <c r="G1095" s="217">
        <v>2023</v>
      </c>
      <c r="H1095" s="218">
        <v>32</v>
      </c>
      <c r="I1095" s="219">
        <v>8626.6260000000002</v>
      </c>
      <c r="J1095" s="216">
        <v>269.58206250000001</v>
      </c>
    </row>
    <row r="1096" spans="4:10" x14ac:dyDescent="0.2">
      <c r="D1096" s="217" t="s">
        <v>100</v>
      </c>
      <c r="E1096" s="217" t="s">
        <v>22</v>
      </c>
      <c r="F1096" s="217" t="s">
        <v>23</v>
      </c>
      <c r="G1096" s="217">
        <v>2023</v>
      </c>
      <c r="H1096" s="218">
        <v>12</v>
      </c>
      <c r="I1096" s="219">
        <v>2405.7139999999999</v>
      </c>
      <c r="J1096" s="216">
        <v>200.47616666666667</v>
      </c>
    </row>
    <row r="1097" spans="4:10" x14ac:dyDescent="0.2">
      <c r="D1097" s="217" t="s">
        <v>98</v>
      </c>
      <c r="E1097" s="217" t="s">
        <v>42</v>
      </c>
      <c r="F1097" s="217" t="s">
        <v>43</v>
      </c>
      <c r="G1097" s="217">
        <v>2023</v>
      </c>
      <c r="H1097" s="218">
        <v>30</v>
      </c>
      <c r="I1097" s="219">
        <v>7471.134</v>
      </c>
      <c r="J1097" s="216">
        <v>249.0378</v>
      </c>
    </row>
    <row r="1098" spans="4:10" x14ac:dyDescent="0.2">
      <c r="D1098" s="217" t="s">
        <v>98</v>
      </c>
      <c r="E1098" s="217" t="s">
        <v>69</v>
      </c>
      <c r="F1098" s="217" t="s">
        <v>30</v>
      </c>
      <c r="G1098" s="217">
        <v>2023</v>
      </c>
      <c r="H1098" s="218">
        <v>111</v>
      </c>
      <c r="I1098" s="219">
        <v>27979.701000000001</v>
      </c>
      <c r="J1098" s="216">
        <v>252.06937837837839</v>
      </c>
    </row>
    <row r="1099" spans="4:10" x14ac:dyDescent="0.2">
      <c r="D1099" s="217" t="s">
        <v>102</v>
      </c>
      <c r="E1099" s="217" t="s">
        <v>34</v>
      </c>
      <c r="F1099" s="217" t="s">
        <v>35</v>
      </c>
      <c r="G1099" s="217">
        <v>2023</v>
      </c>
      <c r="H1099" s="218">
        <v>29</v>
      </c>
      <c r="I1099" s="219">
        <v>4979.4610000000002</v>
      </c>
      <c r="J1099" s="216">
        <v>171.70555172413793</v>
      </c>
    </row>
    <row r="1100" spans="4:10" x14ac:dyDescent="0.2">
      <c r="D1100" s="217" t="s">
        <v>1</v>
      </c>
      <c r="E1100" s="217" t="s">
        <v>0</v>
      </c>
      <c r="F1100" s="217" t="s">
        <v>1</v>
      </c>
      <c r="G1100" s="217">
        <v>2023</v>
      </c>
      <c r="H1100" s="218">
        <v>18</v>
      </c>
      <c r="I1100" s="219">
        <v>3103.828</v>
      </c>
      <c r="J1100" s="216">
        <v>172.43488888888888</v>
      </c>
    </row>
    <row r="1101" spans="4:10" x14ac:dyDescent="0.2">
      <c r="D1101" s="217" t="s">
        <v>102</v>
      </c>
      <c r="E1101" s="217" t="s">
        <v>28</v>
      </c>
      <c r="F1101" s="217" t="s">
        <v>29</v>
      </c>
      <c r="G1101" s="217">
        <v>2023</v>
      </c>
      <c r="H1101" s="218">
        <v>11</v>
      </c>
      <c r="I1101" s="219">
        <v>2782.058</v>
      </c>
      <c r="J1101" s="216">
        <v>252.91436363636365</v>
      </c>
    </row>
    <row r="1102" spans="4:10" x14ac:dyDescent="0.2">
      <c r="D1102" s="217" t="s">
        <v>98</v>
      </c>
      <c r="E1102" s="217" t="s">
        <v>40</v>
      </c>
      <c r="F1102" s="217" t="s">
        <v>41</v>
      </c>
      <c r="G1102" s="217">
        <v>2023</v>
      </c>
      <c r="H1102" s="218">
        <v>48</v>
      </c>
      <c r="I1102" s="219">
        <v>12107.367</v>
      </c>
      <c r="J1102" s="216">
        <v>252.23681250000001</v>
      </c>
    </row>
    <row r="1103" spans="4:10" x14ac:dyDescent="0.2">
      <c r="D1103" s="217" t="s">
        <v>103</v>
      </c>
      <c r="E1103" s="217" t="s">
        <v>73</v>
      </c>
      <c r="F1103" s="217" t="s">
        <v>6</v>
      </c>
      <c r="G1103" s="217">
        <v>2023</v>
      </c>
      <c r="H1103" s="218">
        <v>38</v>
      </c>
      <c r="I1103" s="219">
        <v>11925.304</v>
      </c>
      <c r="J1103" s="216">
        <v>313.8237894736842</v>
      </c>
    </row>
    <row r="1104" spans="4:10" x14ac:dyDescent="0.2">
      <c r="D1104" s="217" t="s">
        <v>103</v>
      </c>
      <c r="E1104" s="217" t="s">
        <v>74</v>
      </c>
      <c r="F1104" s="217" t="s">
        <v>7</v>
      </c>
      <c r="G1104" s="217">
        <v>2023</v>
      </c>
      <c r="H1104" s="218">
        <v>44</v>
      </c>
      <c r="I1104" s="219">
        <v>13438.031999999999</v>
      </c>
      <c r="J1104" s="216">
        <v>305.40981818181814</v>
      </c>
    </row>
    <row r="1105" spans="4:10" x14ac:dyDescent="0.2">
      <c r="D1105" s="220" t="s">
        <v>99</v>
      </c>
      <c r="E1105" s="220" t="s">
        <v>54</v>
      </c>
      <c r="F1105" s="220" t="s">
        <v>55</v>
      </c>
      <c r="G1105" s="220">
        <v>2024</v>
      </c>
      <c r="H1105" s="221">
        <v>4</v>
      </c>
      <c r="I1105" s="222">
        <v>1122.165</v>
      </c>
      <c r="J1105" s="223">
        <v>280.54124999999999</v>
      </c>
    </row>
    <row r="1106" spans="4:10" x14ac:dyDescent="0.2">
      <c r="D1106" s="220" t="s">
        <v>102</v>
      </c>
      <c r="E1106" s="220" t="s">
        <v>36</v>
      </c>
      <c r="F1106" s="220" t="s">
        <v>37</v>
      </c>
      <c r="G1106" s="220">
        <v>2024</v>
      </c>
      <c r="H1106" s="221">
        <v>6</v>
      </c>
      <c r="I1106" s="222">
        <v>1071.4169999999999</v>
      </c>
      <c r="J1106" s="223">
        <v>178.56949999999998</v>
      </c>
    </row>
    <row r="1107" spans="4:10" x14ac:dyDescent="0.2">
      <c r="D1107" s="220" t="s">
        <v>100</v>
      </c>
      <c r="E1107" s="220" t="s">
        <v>4</v>
      </c>
      <c r="F1107" s="220" t="s">
        <v>5</v>
      </c>
      <c r="G1107" s="220">
        <v>2024</v>
      </c>
      <c r="H1107" s="221">
        <v>3</v>
      </c>
      <c r="I1107" s="222">
        <v>363.63299999999998</v>
      </c>
      <c r="J1107" s="223">
        <v>121.211</v>
      </c>
    </row>
    <row r="1108" spans="4:10" x14ac:dyDescent="0.2">
      <c r="D1108" s="220" t="s">
        <v>99</v>
      </c>
      <c r="E1108" s="220" t="s">
        <v>48</v>
      </c>
      <c r="F1108" s="220" t="s">
        <v>49</v>
      </c>
      <c r="G1108" s="220">
        <v>2024</v>
      </c>
      <c r="H1108" s="221">
        <v>14</v>
      </c>
      <c r="I1108" s="222">
        <v>5243.0330000000004</v>
      </c>
      <c r="J1108" s="223">
        <v>374.50235714285719</v>
      </c>
    </row>
    <row r="1109" spans="4:10" x14ac:dyDescent="0.2">
      <c r="D1109" s="220" t="s">
        <v>100</v>
      </c>
      <c r="E1109" s="220" t="s">
        <v>68</v>
      </c>
      <c r="F1109" s="220" t="s">
        <v>65</v>
      </c>
      <c r="G1109" s="220">
        <v>2024</v>
      </c>
      <c r="H1109" s="221">
        <v>42</v>
      </c>
      <c r="I1109" s="222">
        <v>10963.453</v>
      </c>
      <c r="J1109" s="223">
        <v>261.03459523809522</v>
      </c>
    </row>
    <row r="1110" spans="4:10" x14ac:dyDescent="0.2">
      <c r="D1110" s="220" t="s">
        <v>100</v>
      </c>
      <c r="E1110" s="220" t="s">
        <v>72</v>
      </c>
      <c r="F1110" s="220" t="s">
        <v>3</v>
      </c>
      <c r="G1110" s="220">
        <v>2024</v>
      </c>
      <c r="H1110" s="221">
        <v>11</v>
      </c>
      <c r="I1110" s="222">
        <v>2182.9830000000002</v>
      </c>
      <c r="J1110" s="223">
        <v>198.453</v>
      </c>
    </row>
    <row r="1111" spans="4:10" x14ac:dyDescent="0.2">
      <c r="D1111" s="220" t="s">
        <v>101</v>
      </c>
      <c r="E1111" s="220" t="s">
        <v>16</v>
      </c>
      <c r="F1111" s="220" t="s">
        <v>17</v>
      </c>
      <c r="G1111" s="220">
        <v>2024</v>
      </c>
      <c r="H1111" s="221">
        <v>14</v>
      </c>
      <c r="I1111" s="222">
        <v>1708.93</v>
      </c>
      <c r="J1111" s="223">
        <v>122.06642857142857</v>
      </c>
    </row>
    <row r="1112" spans="4:10" x14ac:dyDescent="0.2">
      <c r="D1112" s="220" t="s">
        <v>99</v>
      </c>
      <c r="E1112" s="220" t="s">
        <v>50</v>
      </c>
      <c r="F1112" s="220" t="s">
        <v>51</v>
      </c>
      <c r="G1112" s="220">
        <v>2024</v>
      </c>
      <c r="H1112" s="221">
        <v>19</v>
      </c>
      <c r="I1112" s="222">
        <v>5056.2479999999996</v>
      </c>
      <c r="J1112" s="223">
        <v>266.11831578947368</v>
      </c>
    </row>
    <row r="1113" spans="4:10" x14ac:dyDescent="0.2">
      <c r="D1113" s="220" t="s">
        <v>98</v>
      </c>
      <c r="E1113" s="220" t="s">
        <v>58</v>
      </c>
      <c r="F1113" s="220" t="s">
        <v>59</v>
      </c>
      <c r="G1113" s="220">
        <v>2024</v>
      </c>
      <c r="H1113" s="221">
        <v>42</v>
      </c>
      <c r="I1113" s="222">
        <v>11480.358</v>
      </c>
      <c r="J1113" s="223">
        <v>273.34185714285712</v>
      </c>
    </row>
    <row r="1114" spans="4:10" x14ac:dyDescent="0.2">
      <c r="D1114" s="220" t="s">
        <v>103</v>
      </c>
      <c r="E1114" s="220" t="s">
        <v>60</v>
      </c>
      <c r="F1114" s="220" t="s">
        <v>61</v>
      </c>
      <c r="G1114" s="220">
        <v>2024</v>
      </c>
      <c r="H1114" s="221">
        <v>70</v>
      </c>
      <c r="I1114" s="222">
        <v>18261.203000000001</v>
      </c>
      <c r="J1114" s="223">
        <v>260.87432857142858</v>
      </c>
    </row>
    <row r="1115" spans="4:10" x14ac:dyDescent="0.2">
      <c r="D1115" s="220" t="s">
        <v>99</v>
      </c>
      <c r="E1115" s="220" t="s">
        <v>56</v>
      </c>
      <c r="F1115" s="220" t="s">
        <v>57</v>
      </c>
      <c r="G1115" s="220">
        <v>2024</v>
      </c>
      <c r="H1115" s="221">
        <v>15</v>
      </c>
      <c r="I1115" s="222">
        <v>2559.0070000000001</v>
      </c>
      <c r="J1115" s="223">
        <v>170.60046666666668</v>
      </c>
    </row>
    <row r="1116" spans="4:10" x14ac:dyDescent="0.2">
      <c r="D1116" s="220" t="s">
        <v>98</v>
      </c>
      <c r="E1116" s="220" t="s">
        <v>38</v>
      </c>
      <c r="F1116" s="220" t="s">
        <v>39</v>
      </c>
      <c r="G1116" s="220">
        <v>2024</v>
      </c>
      <c r="H1116" s="221">
        <v>65</v>
      </c>
      <c r="I1116" s="222">
        <v>22735.81</v>
      </c>
      <c r="J1116" s="223">
        <v>349.78169230769231</v>
      </c>
    </row>
    <row r="1117" spans="4:10" x14ac:dyDescent="0.2">
      <c r="D1117" s="220" t="s">
        <v>99</v>
      </c>
      <c r="E1117" s="220" t="s">
        <v>44</v>
      </c>
      <c r="F1117" s="220" t="s">
        <v>45</v>
      </c>
      <c r="G1117" s="220">
        <v>2024</v>
      </c>
      <c r="H1117" s="221">
        <v>12</v>
      </c>
      <c r="I1117" s="222">
        <v>3371.4679999999998</v>
      </c>
      <c r="J1117" s="223">
        <v>280.95566666666667</v>
      </c>
    </row>
    <row r="1118" spans="4:10" x14ac:dyDescent="0.2">
      <c r="D1118" s="220" t="s">
        <v>102</v>
      </c>
      <c r="E1118" s="220" t="s">
        <v>24</v>
      </c>
      <c r="F1118" s="220" t="s">
        <v>25</v>
      </c>
      <c r="G1118" s="220">
        <v>2024</v>
      </c>
      <c r="H1118" s="221">
        <v>10</v>
      </c>
      <c r="I1118" s="222">
        <v>2473.3130000000001</v>
      </c>
      <c r="J1118" s="223">
        <v>247.3313</v>
      </c>
    </row>
    <row r="1119" spans="4:10" x14ac:dyDescent="0.2">
      <c r="D1119" s="220" t="s">
        <v>101</v>
      </c>
      <c r="E1119" s="220" t="s">
        <v>20</v>
      </c>
      <c r="F1119" s="220" t="s">
        <v>21</v>
      </c>
      <c r="G1119" s="220">
        <v>2024</v>
      </c>
      <c r="H1119" s="221">
        <v>33</v>
      </c>
      <c r="I1119" s="222">
        <v>6902.13</v>
      </c>
      <c r="J1119" s="223">
        <v>209.15545454545455</v>
      </c>
    </row>
    <row r="1120" spans="4:10" x14ac:dyDescent="0.2">
      <c r="D1120" s="220" t="s">
        <v>102</v>
      </c>
      <c r="E1120" s="220" t="s">
        <v>32</v>
      </c>
      <c r="F1120" s="220" t="s">
        <v>33</v>
      </c>
      <c r="G1120" s="220">
        <v>2024</v>
      </c>
      <c r="H1120" s="221">
        <v>1</v>
      </c>
      <c r="I1120" s="222">
        <v>332.89400000000001</v>
      </c>
      <c r="J1120" s="223">
        <v>332.89400000000001</v>
      </c>
    </row>
    <row r="1121" spans="4:10" x14ac:dyDescent="0.2">
      <c r="D1121" s="220" t="s">
        <v>101</v>
      </c>
      <c r="E1121" s="220" t="s">
        <v>18</v>
      </c>
      <c r="F1121" s="220" t="s">
        <v>19</v>
      </c>
      <c r="G1121" s="220">
        <v>2024</v>
      </c>
      <c r="H1121" s="221">
        <v>63</v>
      </c>
      <c r="I1121" s="222">
        <v>11037.285</v>
      </c>
      <c r="J1121" s="223">
        <v>175.19499999999999</v>
      </c>
    </row>
    <row r="1122" spans="4:10" x14ac:dyDescent="0.2">
      <c r="D1122" s="220" t="s">
        <v>99</v>
      </c>
      <c r="E1122" s="220" t="s">
        <v>70</v>
      </c>
      <c r="F1122" s="220" t="s">
        <v>31</v>
      </c>
      <c r="G1122" s="220">
        <v>2024</v>
      </c>
      <c r="H1122" s="221">
        <v>54</v>
      </c>
      <c r="I1122" s="222">
        <v>17296.165000000001</v>
      </c>
      <c r="J1122" s="223">
        <v>320.2993518518519</v>
      </c>
    </row>
    <row r="1123" spans="4:10" x14ac:dyDescent="0.2">
      <c r="D1123" s="220" t="s">
        <v>99</v>
      </c>
      <c r="E1123" s="220" t="s">
        <v>81</v>
      </c>
      <c r="F1123" s="220" t="s">
        <v>86</v>
      </c>
      <c r="G1123" s="220">
        <v>2024</v>
      </c>
      <c r="H1123" s="221">
        <v>8</v>
      </c>
      <c r="I1123" s="222">
        <v>1884.423</v>
      </c>
      <c r="J1123" s="223">
        <v>235.552875</v>
      </c>
    </row>
    <row r="1124" spans="4:10" x14ac:dyDescent="0.2">
      <c r="D1124" s="220" t="s">
        <v>99</v>
      </c>
      <c r="E1124" s="220" t="s">
        <v>75</v>
      </c>
      <c r="F1124" s="220" t="s">
        <v>67</v>
      </c>
      <c r="G1124" s="220">
        <v>2024</v>
      </c>
      <c r="H1124" s="221">
        <v>63</v>
      </c>
      <c r="I1124" s="222">
        <v>16523.657999999999</v>
      </c>
      <c r="J1124" s="223">
        <v>262.2802857142857</v>
      </c>
    </row>
    <row r="1125" spans="4:10" x14ac:dyDescent="0.2">
      <c r="D1125" s="220" t="s">
        <v>101</v>
      </c>
      <c r="E1125" s="220" t="s">
        <v>10</v>
      </c>
      <c r="F1125" s="220" t="s">
        <v>11</v>
      </c>
      <c r="G1125" s="220">
        <v>2024</v>
      </c>
      <c r="H1125" s="221">
        <v>41</v>
      </c>
      <c r="I1125" s="222">
        <v>7256.8710000000001</v>
      </c>
      <c r="J1125" s="223">
        <v>176.99685365853659</v>
      </c>
    </row>
    <row r="1126" spans="4:10" x14ac:dyDescent="0.2">
      <c r="D1126" s="220" t="s">
        <v>100</v>
      </c>
      <c r="E1126" s="220" t="s">
        <v>71</v>
      </c>
      <c r="F1126" s="220" t="s">
        <v>66</v>
      </c>
      <c r="G1126" s="220">
        <v>2024</v>
      </c>
      <c r="H1126" s="221">
        <v>90</v>
      </c>
      <c r="I1126" s="222">
        <v>26934.589</v>
      </c>
      <c r="J1126" s="223">
        <v>299.2732111111111</v>
      </c>
    </row>
    <row r="1127" spans="4:10" x14ac:dyDescent="0.2">
      <c r="D1127" s="220" t="s">
        <v>103</v>
      </c>
      <c r="E1127" s="220" t="s">
        <v>8</v>
      </c>
      <c r="F1127" s="220" t="s">
        <v>9</v>
      </c>
      <c r="G1127" s="220">
        <v>2024</v>
      </c>
      <c r="H1127" s="221">
        <v>14</v>
      </c>
      <c r="I1127" s="222">
        <v>3467.2170000000001</v>
      </c>
      <c r="J1127" s="223">
        <v>247.65835714285714</v>
      </c>
    </row>
    <row r="1128" spans="4:10" x14ac:dyDescent="0.2">
      <c r="D1128" s="220" t="s">
        <v>99</v>
      </c>
      <c r="E1128" s="220" t="s">
        <v>52</v>
      </c>
      <c r="F1128" s="220" t="s">
        <v>53</v>
      </c>
      <c r="G1128" s="220">
        <v>2024</v>
      </c>
      <c r="H1128" s="221">
        <v>36</v>
      </c>
      <c r="I1128" s="222">
        <v>9266.348</v>
      </c>
      <c r="J1128" s="223">
        <v>257.39855555555556</v>
      </c>
    </row>
    <row r="1129" spans="4:10" x14ac:dyDescent="0.2">
      <c r="D1129" s="220" t="s">
        <v>101</v>
      </c>
      <c r="E1129" s="220" t="s">
        <v>12</v>
      </c>
      <c r="F1129" s="220" t="s">
        <v>13</v>
      </c>
      <c r="G1129" s="220">
        <v>2024</v>
      </c>
      <c r="H1129" s="221">
        <v>39</v>
      </c>
      <c r="I1129" s="222">
        <v>6966.1139999999996</v>
      </c>
      <c r="J1129" s="223">
        <v>178.6183076923077</v>
      </c>
    </row>
    <row r="1130" spans="4:10" x14ac:dyDescent="0.2">
      <c r="D1130" s="220" t="s">
        <v>100</v>
      </c>
      <c r="E1130" s="220" t="s">
        <v>63</v>
      </c>
      <c r="F1130" s="220" t="s">
        <v>62</v>
      </c>
      <c r="G1130" s="220">
        <v>2024</v>
      </c>
      <c r="H1130" s="221">
        <v>38</v>
      </c>
      <c r="I1130" s="222">
        <v>10375.040000000001</v>
      </c>
      <c r="J1130" s="223">
        <v>273.02736842105264</v>
      </c>
    </row>
    <row r="1131" spans="4:10" x14ac:dyDescent="0.2">
      <c r="D1131" s="220" t="s">
        <v>101</v>
      </c>
      <c r="E1131" s="220" t="s">
        <v>14</v>
      </c>
      <c r="F1131" s="220" t="s">
        <v>15</v>
      </c>
      <c r="G1131" s="220">
        <v>2024</v>
      </c>
      <c r="H1131" s="221">
        <v>24</v>
      </c>
      <c r="I1131" s="222">
        <v>5972.0820000000003</v>
      </c>
      <c r="J1131" s="223">
        <v>248.83675000000002</v>
      </c>
    </row>
    <row r="1132" spans="4:10" x14ac:dyDescent="0.2">
      <c r="D1132" s="220" t="s">
        <v>99</v>
      </c>
      <c r="E1132" s="220" t="s">
        <v>46</v>
      </c>
      <c r="F1132" s="220" t="s">
        <v>47</v>
      </c>
      <c r="G1132" s="220">
        <v>2024</v>
      </c>
      <c r="H1132" s="221">
        <v>2</v>
      </c>
      <c r="I1132" s="222">
        <v>346.07600000000002</v>
      </c>
      <c r="J1132" s="223">
        <v>173.03800000000001</v>
      </c>
    </row>
    <row r="1133" spans="4:10" x14ac:dyDescent="0.2">
      <c r="D1133" s="220" t="s">
        <v>102</v>
      </c>
      <c r="E1133" s="220" t="s">
        <v>26</v>
      </c>
      <c r="F1133" s="220" t="s">
        <v>27</v>
      </c>
      <c r="G1133" s="220">
        <v>2024</v>
      </c>
      <c r="H1133" s="221">
        <v>31</v>
      </c>
      <c r="I1133" s="222">
        <v>9092.6749999999993</v>
      </c>
      <c r="J1133" s="223">
        <v>293.31209677419355</v>
      </c>
    </row>
    <row r="1134" spans="4:10" x14ac:dyDescent="0.2">
      <c r="D1134" s="220" t="s">
        <v>100</v>
      </c>
      <c r="E1134" s="220" t="s">
        <v>22</v>
      </c>
      <c r="F1134" s="220" t="s">
        <v>23</v>
      </c>
      <c r="G1134" s="220">
        <v>2024</v>
      </c>
      <c r="H1134" s="221">
        <v>11</v>
      </c>
      <c r="I1134" s="222">
        <v>2406.54</v>
      </c>
      <c r="J1134" s="223">
        <v>218.77636363636364</v>
      </c>
    </row>
    <row r="1135" spans="4:10" x14ac:dyDescent="0.2">
      <c r="D1135" s="220" t="s">
        <v>98</v>
      </c>
      <c r="E1135" s="220" t="s">
        <v>42</v>
      </c>
      <c r="F1135" s="220" t="s">
        <v>43</v>
      </c>
      <c r="G1135" s="220">
        <v>2024</v>
      </c>
      <c r="H1135" s="221">
        <v>28</v>
      </c>
      <c r="I1135" s="222">
        <v>7825.7619999999997</v>
      </c>
      <c r="J1135" s="223">
        <v>279.49149999999997</v>
      </c>
    </row>
    <row r="1136" spans="4:10" x14ac:dyDescent="0.2">
      <c r="D1136" s="220" t="s">
        <v>98</v>
      </c>
      <c r="E1136" s="220" t="s">
        <v>69</v>
      </c>
      <c r="F1136" s="220" t="s">
        <v>30</v>
      </c>
      <c r="G1136" s="220">
        <v>2024</v>
      </c>
      <c r="H1136" s="221">
        <v>106</v>
      </c>
      <c r="I1136" s="222">
        <v>29393.233</v>
      </c>
      <c r="J1136" s="223">
        <v>277.29465094339622</v>
      </c>
    </row>
    <row r="1137" spans="4:10" x14ac:dyDescent="0.2">
      <c r="D1137" s="220" t="s">
        <v>102</v>
      </c>
      <c r="E1137" s="220" t="s">
        <v>34</v>
      </c>
      <c r="F1137" s="220" t="s">
        <v>35</v>
      </c>
      <c r="G1137" s="220">
        <v>2024</v>
      </c>
      <c r="H1137" s="221">
        <v>28</v>
      </c>
      <c r="I1137" s="222">
        <v>5279.6019999999999</v>
      </c>
      <c r="J1137" s="223">
        <v>188.55721428571428</v>
      </c>
    </row>
    <row r="1138" spans="4:10" x14ac:dyDescent="0.2">
      <c r="D1138" s="220" t="s">
        <v>1</v>
      </c>
      <c r="E1138" s="220" t="s">
        <v>0</v>
      </c>
      <c r="F1138" s="220" t="s">
        <v>1</v>
      </c>
      <c r="G1138" s="220">
        <v>2024</v>
      </c>
      <c r="H1138" s="221">
        <v>15</v>
      </c>
      <c r="I1138" s="222">
        <v>2753.4540000000002</v>
      </c>
      <c r="J1138" s="223">
        <v>183.56360000000001</v>
      </c>
    </row>
    <row r="1139" spans="4:10" x14ac:dyDescent="0.2">
      <c r="D1139" s="220" t="s">
        <v>102</v>
      </c>
      <c r="E1139" s="220" t="s">
        <v>28</v>
      </c>
      <c r="F1139" s="220" t="s">
        <v>29</v>
      </c>
      <c r="G1139" s="220">
        <v>2024</v>
      </c>
      <c r="H1139" s="221">
        <v>11</v>
      </c>
      <c r="I1139" s="222">
        <v>3126.3629999999998</v>
      </c>
      <c r="J1139" s="223">
        <v>284.21481818181815</v>
      </c>
    </row>
    <row r="1140" spans="4:10" x14ac:dyDescent="0.2">
      <c r="D1140" s="220" t="s">
        <v>98</v>
      </c>
      <c r="E1140" s="220" t="s">
        <v>40</v>
      </c>
      <c r="F1140" s="220" t="s">
        <v>41</v>
      </c>
      <c r="G1140" s="220">
        <v>2024</v>
      </c>
      <c r="H1140" s="221">
        <v>45</v>
      </c>
      <c r="I1140" s="222">
        <v>13006.168</v>
      </c>
      <c r="J1140" s="223">
        <v>289.02595555555553</v>
      </c>
    </row>
    <row r="1141" spans="4:10" x14ac:dyDescent="0.2">
      <c r="D1141" s="220" t="s">
        <v>103</v>
      </c>
      <c r="E1141" s="220" t="s">
        <v>73</v>
      </c>
      <c r="F1141" s="220" t="s">
        <v>6</v>
      </c>
      <c r="G1141" s="220">
        <v>2024</v>
      </c>
      <c r="H1141" s="221">
        <v>35</v>
      </c>
      <c r="I1141" s="222">
        <v>12042.895</v>
      </c>
      <c r="J1141" s="223">
        <v>344.0827142857143</v>
      </c>
    </row>
    <row r="1142" spans="4:10" x14ac:dyDescent="0.2">
      <c r="D1142" s="220" t="s">
        <v>103</v>
      </c>
      <c r="E1142" s="220" t="s">
        <v>74</v>
      </c>
      <c r="F1142" s="220" t="s">
        <v>7</v>
      </c>
      <c r="G1142" s="220">
        <v>2024</v>
      </c>
      <c r="H1142" s="221">
        <v>41</v>
      </c>
      <c r="I1142" s="222">
        <v>13188.169</v>
      </c>
      <c r="J1142" s="223">
        <v>321.66265853658535</v>
      </c>
    </row>
  </sheetData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0C4D1-AFAD-433E-847D-2CF4E1490B89}">
  <sheetPr>
    <tabColor theme="5" tint="0.39997558519241921"/>
  </sheetPr>
  <dimension ref="C2:AA73"/>
  <sheetViews>
    <sheetView showGridLines="0" showRowColHeaders="0" zoomScale="120" zoomScaleNormal="120" workbookViewId="0">
      <selection activeCell="J13" sqref="J13"/>
    </sheetView>
  </sheetViews>
  <sheetFormatPr baseColWidth="10" defaultRowHeight="12" x14ac:dyDescent="0.2"/>
  <cols>
    <col min="1" max="1" width="4" style="22" customWidth="1"/>
    <col min="2" max="2" width="32.33203125" style="22" customWidth="1"/>
    <col min="3" max="3" width="12" style="21" customWidth="1"/>
    <col min="4" max="4" width="9.1640625" style="21" customWidth="1"/>
    <col min="5" max="5" width="3.83203125" style="21" customWidth="1"/>
    <col min="6" max="6" width="12" style="21" customWidth="1"/>
    <col min="7" max="7" width="10.5" style="21" customWidth="1"/>
    <col min="8" max="8" width="4.1640625" style="21" customWidth="1"/>
    <col min="9" max="9" width="12" style="21" customWidth="1"/>
    <col min="10" max="10" width="9.1640625" style="21" customWidth="1"/>
    <col min="11" max="11" width="8.6640625" style="22" customWidth="1"/>
    <col min="12" max="18" width="12" style="22"/>
    <col min="19" max="19" width="10.1640625" style="22" customWidth="1"/>
    <col min="20" max="20" width="12" style="22"/>
    <col min="21" max="21" width="7.1640625" style="22" customWidth="1"/>
    <col min="22" max="16384" width="12" style="22"/>
  </cols>
  <sheetData>
    <row r="2" spans="3:27" ht="31.5" customHeight="1" x14ac:dyDescent="0.2">
      <c r="C2" s="241" t="str">
        <f>'PD Rang'!E6</f>
        <v>Melkemengde og leverandører i Trøndelag i 2024</v>
      </c>
      <c r="D2" s="241"/>
      <c r="E2" s="241"/>
      <c r="F2" s="241"/>
      <c r="G2" s="241"/>
      <c r="H2" s="241"/>
      <c r="I2" s="241"/>
      <c r="J2" s="241"/>
    </row>
    <row r="3" spans="3:27" s="21" customFormat="1" ht="11.25" customHeight="1" x14ac:dyDescent="0.2">
      <c r="C3" s="78" t="s">
        <v>118</v>
      </c>
      <c r="D3" s="77"/>
      <c r="E3" s="77"/>
      <c r="F3" s="77"/>
      <c r="G3" s="77"/>
      <c r="H3" s="77"/>
      <c r="I3" s="77"/>
      <c r="J3" s="77"/>
    </row>
    <row r="4" spans="3:27" x14ac:dyDescent="0.2">
      <c r="C4" s="185" t="s">
        <v>156</v>
      </c>
      <c r="D4" s="27"/>
      <c r="E4" s="27"/>
      <c r="F4" s="27"/>
      <c r="G4" s="27"/>
      <c r="H4" s="27"/>
      <c r="I4" s="27"/>
      <c r="J4" s="27"/>
    </row>
    <row r="6" spans="3:27" ht="75" customHeight="1" x14ac:dyDescent="0.2">
      <c r="C6" s="240" t="str">
        <f>'PD Rang'!E2</f>
        <v>Antall melkeleverandører i Trøndelag i 2024</v>
      </c>
      <c r="D6" s="240"/>
      <c r="E6" s="224"/>
      <c r="F6" s="240" t="str">
        <f>'PD Rang'!E3</f>
        <v>Innveid melkemengde til meieri i Trøndelag i 2024 i tusen liter</v>
      </c>
      <c r="G6" s="240"/>
      <c r="H6" s="224"/>
      <c r="I6" s="240" t="str">
        <f>'PD Rang'!E4</f>
        <v>Gj.sn. melkemengde per leverandør i Trøndelag i 2024 i tusen liter</v>
      </c>
      <c r="J6" s="240"/>
    </row>
    <row r="7" spans="3:27" ht="32.25" customHeight="1" x14ac:dyDescent="0.2">
      <c r="C7" s="225" t="str">
        <f>IF('PD Rang'!B12=0," ",'PD Rang'!B12)</f>
        <v>Kommune</v>
      </c>
      <c r="D7" s="226" t="s">
        <v>109</v>
      </c>
      <c r="E7" s="227" t="str">
        <f>IF('PD Rang'!D12=0," ",'PD Rang'!D12)</f>
        <v xml:space="preserve"> </v>
      </c>
      <c r="F7" s="225" t="str">
        <f>IF('PD Rang'!H12=0," ",'PD Rang'!H12)</f>
        <v>Kommune</v>
      </c>
      <c r="G7" s="226" t="str">
        <f>IF('PD Rang'!I12=0," ",'PD Rang'!I12)</f>
        <v>Melke-mengde</v>
      </c>
      <c r="H7" s="227" t="str">
        <f>IF('PD Rang'!J12=0," ",'PD Rang'!J12)</f>
        <v xml:space="preserve"> </v>
      </c>
      <c r="I7" s="225" t="str">
        <f>IF('PD Rang'!N12=0," ",'PD Rang'!N12)</f>
        <v>Kommune</v>
      </c>
      <c r="J7" s="226" t="str">
        <f>IF('PD Rang'!O12=0," ",'PD Rang'!O12)</f>
        <v>Gj.snitt</v>
      </c>
      <c r="K7" s="22" t="str">
        <f>IF('PD Rang'!T12=0," ",'PD Rang'!T12)</f>
        <v xml:space="preserve"> </v>
      </c>
      <c r="L7" s="22" t="str">
        <f>IF('PD Rang'!U12=0," ",'PD Rang'!U12)</f>
        <v xml:space="preserve"> </v>
      </c>
      <c r="M7" s="22" t="str">
        <f>IF('PD Rang'!V12=0," ",'PD Rang'!V12)</f>
        <v xml:space="preserve"> </v>
      </c>
      <c r="N7" s="22">
        <f>IF('PD Rang'!W12=0," ",'PD Rang'!W12)</f>
        <v>3</v>
      </c>
      <c r="O7" s="22" t="str">
        <f>IF('PD Rang'!X12=0," ",'PD Rang'!X12)</f>
        <v>Grong</v>
      </c>
      <c r="P7" s="22" t="e">
        <f>IF('PD Rang'!#REF!=0," ",'PD Rang'!#REF!)</f>
        <v>#REF!</v>
      </c>
      <c r="Q7" s="22" t="str">
        <f>IF('PD Rang'!Y12=0," ",'PD Rang'!Y12)</f>
        <v xml:space="preserve"> </v>
      </c>
      <c r="R7" s="22" t="str">
        <f>IF('PD Rang'!Z12=0," ",'PD Rang'!Z12)</f>
        <v>Åfjord</v>
      </c>
      <c r="AA7" s="163"/>
    </row>
    <row r="8" spans="3:27" ht="14.1" customHeight="1" x14ac:dyDescent="0.2">
      <c r="C8" s="28" t="str">
        <f>IF('PD Rang'!B13=0," ",'PD Rang'!B13)</f>
        <v>Steinkjer</v>
      </c>
      <c r="D8" s="29">
        <f>IF('PD Rang'!C13=0," ",'PD Rang'!C13)</f>
        <v>106</v>
      </c>
      <c r="E8" s="21" t="str">
        <f>IF('PD Rang'!D13=0," ",'PD Rang'!D13)</f>
        <v xml:space="preserve"> </v>
      </c>
      <c r="F8" s="28" t="str">
        <f>IF('PD Rang'!H13=0," ",'PD Rang'!H13)</f>
        <v>Steinkjer</v>
      </c>
      <c r="G8" s="29">
        <f>IF('PD Rang'!I13=0," ",'PD Rang'!I13)</f>
        <v>29393.233</v>
      </c>
      <c r="H8" s="21" t="str">
        <f>IF('PD Rang'!J13=0," ",'PD Rang'!J13)</f>
        <v xml:space="preserve"> </v>
      </c>
      <c r="I8" s="28" t="str">
        <f>IF('PD Rang'!N13=0," ",'PD Rang'!N13)</f>
        <v>Grong</v>
      </c>
      <c r="J8" s="60">
        <f>IF('PD Rang'!O13=0," ",'PD Rang'!O13)</f>
        <v>374.50235714285719</v>
      </c>
      <c r="K8" s="22" t="str">
        <f>IF('PD Rang'!T13=0," ",'PD Rang'!T13)</f>
        <v xml:space="preserve"> </v>
      </c>
      <c r="L8" s="22" t="str">
        <f>IF('PD Rang'!U13=0," ",'PD Rang'!U13)</f>
        <v xml:space="preserve"> </v>
      </c>
      <c r="M8" s="22" t="str">
        <f>IF('PD Rang'!V13=0," ",'PD Rang'!V13)</f>
        <v xml:space="preserve"> </v>
      </c>
      <c r="N8" s="22">
        <f>IF('PD Rang'!W13=0," ",'PD Rang'!W13)</f>
        <v>4</v>
      </c>
      <c r="O8" s="22" t="str">
        <f>IF('PD Rang'!X13=0," ",'PD Rang'!X13)</f>
        <v>Steinkjer</v>
      </c>
      <c r="P8" s="22" t="e">
        <f>IF('PD Rang'!#REF!=0," ",'PD Rang'!#REF!)</f>
        <v>#REF!</v>
      </c>
      <c r="Q8" s="22" t="str">
        <f>IF('PD Rang'!Y13=0," ",'PD Rang'!Y13)</f>
        <v xml:space="preserve"> </v>
      </c>
      <c r="R8" s="22" t="str">
        <f>IF('PD Rang'!Z13=0," ",'PD Rang'!Z13)</f>
        <v>Flatanger</v>
      </c>
    </row>
    <row r="9" spans="3:27" ht="14.1" customHeight="1" x14ac:dyDescent="0.2">
      <c r="C9" s="28" t="str">
        <f>IF('PD Rang'!B14=0," ",'PD Rang'!B14)</f>
        <v>Orkland</v>
      </c>
      <c r="D9" s="29">
        <f>IF('PD Rang'!C14=0," ",'PD Rang'!C14)</f>
        <v>90</v>
      </c>
      <c r="E9" s="21" t="str">
        <f>IF('PD Rang'!D14=0," ",'PD Rang'!D14)</f>
        <v xml:space="preserve"> </v>
      </c>
      <c r="F9" s="28" t="str">
        <f>IF('PD Rang'!H14=0," ",'PD Rang'!H14)</f>
        <v>Orkland</v>
      </c>
      <c r="G9" s="29">
        <f>IF('PD Rang'!I14=0," ",'PD Rang'!I14)</f>
        <v>26934.589</v>
      </c>
      <c r="H9" s="21" t="str">
        <f>IF('PD Rang'!J14=0," ",'PD Rang'!J14)</f>
        <v xml:space="preserve"> </v>
      </c>
      <c r="I9" s="28" t="str">
        <f>IF('PD Rang'!N14=0," ",'PD Rang'!N14)</f>
        <v>Levanger</v>
      </c>
      <c r="J9" s="60">
        <f>IF('PD Rang'!O14=0," ",'PD Rang'!O14)</f>
        <v>349.78169230769231</v>
      </c>
      <c r="K9" s="22" t="str">
        <f>IF('PD Rang'!T14=0," ",'PD Rang'!T14)</f>
        <v xml:space="preserve"> </v>
      </c>
      <c r="L9" s="22" t="str">
        <f>IF('PD Rang'!U14=0," ",'PD Rang'!U14)</f>
        <v xml:space="preserve"> </v>
      </c>
      <c r="M9" s="22" t="str">
        <f>IF('PD Rang'!V14=0," ",'PD Rang'!V14)</f>
        <v xml:space="preserve"> </v>
      </c>
      <c r="N9" s="22">
        <f>IF('PD Rang'!W14=0," ",'PD Rang'!W14)</f>
        <v>5</v>
      </c>
      <c r="O9" s="22" t="str">
        <f>IF('PD Rang'!X14=0," ",'PD Rang'!X14)</f>
        <v>Ørland</v>
      </c>
      <c r="P9" s="22" t="e">
        <f>IF('PD Rang'!#REF!=0," ",'PD Rang'!#REF!)</f>
        <v>#REF!</v>
      </c>
      <c r="Q9" s="22" t="str">
        <f>IF('PD Rang'!Y14=0," ",'PD Rang'!Y14)</f>
        <v xml:space="preserve"> </v>
      </c>
      <c r="R9" s="22" t="str">
        <f>IF('PD Rang'!Z14=0," ",'PD Rang'!Z14)</f>
        <v>Ørland</v>
      </c>
    </row>
    <row r="10" spans="3:27" ht="14.1" customHeight="1" x14ac:dyDescent="0.2">
      <c r="C10" s="28" t="str">
        <f>IF('PD Rang'!B15=0," ",'PD Rang'!B15)</f>
        <v>Indre Fosen</v>
      </c>
      <c r="D10" s="29">
        <f>IF('PD Rang'!C15=0," ",'PD Rang'!C15)</f>
        <v>70</v>
      </c>
      <c r="E10" s="21" t="str">
        <f>IF('PD Rang'!D15=0," ",'PD Rang'!D15)</f>
        <v xml:space="preserve"> </v>
      </c>
      <c r="F10" s="28" t="str">
        <f>IF('PD Rang'!H15=0," ",'PD Rang'!H15)</f>
        <v>Levanger</v>
      </c>
      <c r="G10" s="29">
        <f>IF('PD Rang'!I15=0," ",'PD Rang'!I15)</f>
        <v>22735.81</v>
      </c>
      <c r="H10" s="21" t="str">
        <f>IF('PD Rang'!J15=0," ",'PD Rang'!J15)</f>
        <v xml:space="preserve"> </v>
      </c>
      <c r="I10" s="28" t="str">
        <f>IF('PD Rang'!N15=0," ",'PD Rang'!N15)</f>
        <v>Ørland</v>
      </c>
      <c r="J10" s="60">
        <f>IF('PD Rang'!O15=0," ",'PD Rang'!O15)</f>
        <v>344.0827142857143</v>
      </c>
      <c r="K10" s="22" t="str">
        <f>IF('PD Rang'!T15=0," ",'PD Rang'!T15)</f>
        <v xml:space="preserve"> </v>
      </c>
      <c r="L10" s="22" t="str">
        <f>IF('PD Rang'!U15=0," ",'PD Rang'!U15)</f>
        <v xml:space="preserve"> </v>
      </c>
      <c r="M10" s="22" t="str">
        <f>IF('PD Rang'!V15=0," ",'PD Rang'!V15)</f>
        <v xml:space="preserve"> </v>
      </c>
      <c r="N10" s="22">
        <f>IF('PD Rang'!W15=0," ",'PD Rang'!W15)</f>
        <v>6</v>
      </c>
      <c r="O10" s="22" t="str">
        <f>IF('PD Rang'!X15=0," ",'PD Rang'!X15)</f>
        <v>Høylandet</v>
      </c>
      <c r="P10" s="22" t="e">
        <f>IF('PD Rang'!#REF!=0," ",'PD Rang'!#REF!)</f>
        <v>#REF!</v>
      </c>
      <c r="Q10" s="22" t="str">
        <f>IF('PD Rang'!Y15=0," ",'PD Rang'!Y15)</f>
        <v xml:space="preserve"> </v>
      </c>
      <c r="R10" s="22" t="str">
        <f>IF('PD Rang'!Z15=0," ",'PD Rang'!Z15)</f>
        <v>Meråker</v>
      </c>
    </row>
    <row r="11" spans="3:27" ht="14.1" customHeight="1" x14ac:dyDescent="0.2">
      <c r="C11" s="28" t="str">
        <f>IF('PD Rang'!B16=0," ",'PD Rang'!B16)</f>
        <v>Levanger</v>
      </c>
      <c r="D11" s="29">
        <f>IF('PD Rang'!C16=0," ",'PD Rang'!C16)</f>
        <v>65</v>
      </c>
      <c r="E11" s="21" t="str">
        <f>IF('PD Rang'!D16=0," ",'PD Rang'!D16)</f>
        <v xml:space="preserve"> </v>
      </c>
      <c r="F11" s="28" t="str">
        <f>IF('PD Rang'!H16=0," ",'PD Rang'!H16)</f>
        <v>Indre Fosen</v>
      </c>
      <c r="G11" s="29">
        <f>IF('PD Rang'!I16=0," ",'PD Rang'!I16)</f>
        <v>18261.203000000001</v>
      </c>
      <c r="H11" s="21" t="str">
        <f>IF('PD Rang'!J16=0," ",'PD Rang'!J16)</f>
        <v xml:space="preserve"> </v>
      </c>
      <c r="I11" s="28" t="str">
        <f>IF('PD Rang'!N16=0," ",'PD Rang'!N16)</f>
        <v>Meråker</v>
      </c>
      <c r="J11" s="60">
        <f>IF('PD Rang'!O16=0," ",'PD Rang'!O16)</f>
        <v>332.89400000000001</v>
      </c>
      <c r="K11" s="22" t="str">
        <f>IF('PD Rang'!T16=0," ",'PD Rang'!T16)</f>
        <v xml:space="preserve"> </v>
      </c>
      <c r="L11" s="22" t="str">
        <f>IF('PD Rang'!U16=0," ",'PD Rang'!U16)</f>
        <v xml:space="preserve"> </v>
      </c>
      <c r="M11" s="22" t="str">
        <f>IF('PD Rang'!V16=0," ",'PD Rang'!V16)</f>
        <v xml:space="preserve"> </v>
      </c>
      <c r="N11" s="22">
        <f>IF('PD Rang'!W16=0," ",'PD Rang'!W16)</f>
        <v>7</v>
      </c>
      <c r="O11" s="22" t="str">
        <f>IF('PD Rang'!X16=0," ",'PD Rang'!X16)</f>
        <v>Namsos</v>
      </c>
      <c r="P11" s="22" t="e">
        <f>IF('PD Rang'!#REF!=0," ",'PD Rang'!#REF!)</f>
        <v>#REF!</v>
      </c>
      <c r="Q11" s="22" t="str">
        <f>IF('PD Rang'!Y16=0," ",'PD Rang'!Y16)</f>
        <v xml:space="preserve"> </v>
      </c>
      <c r="R11" s="22" t="str">
        <f>IF('PD Rang'!Z16=0," ",'PD Rang'!Z16)</f>
        <v>Namsos</v>
      </c>
    </row>
    <row r="12" spans="3:27" ht="14.1" customHeight="1" x14ac:dyDescent="0.2">
      <c r="C12" s="28" t="str">
        <f>IF('PD Rang'!B17=0," ",'PD Rang'!B17)</f>
        <v>Midtre Gauldal</v>
      </c>
      <c r="D12" s="29">
        <f>IF('PD Rang'!C17=0," ",'PD Rang'!C17)</f>
        <v>63</v>
      </c>
      <c r="E12" s="21" t="str">
        <f>IF('PD Rang'!D17=0," ",'PD Rang'!D17)</f>
        <v xml:space="preserve"> </v>
      </c>
      <c r="F12" s="28" t="str">
        <f>IF('PD Rang'!H17=0," ",'PD Rang'!H17)</f>
        <v>Namsos</v>
      </c>
      <c r="G12" s="29">
        <f>IF('PD Rang'!I17=0," ",'PD Rang'!I17)</f>
        <v>17296.165000000001</v>
      </c>
      <c r="H12" s="21" t="str">
        <f>IF('PD Rang'!J17=0," ",'PD Rang'!J17)</f>
        <v xml:space="preserve"> </v>
      </c>
      <c r="I12" s="28" t="str">
        <f>IF('PD Rang'!N17=0," ",'PD Rang'!N17)</f>
        <v>Åfjord</v>
      </c>
      <c r="J12" s="60">
        <f>IF('PD Rang'!O17=0," ",'PD Rang'!O17)</f>
        <v>321.66265853658535</v>
      </c>
      <c r="K12" s="22" t="str">
        <f>IF('PD Rang'!T17=0," ",'PD Rang'!T17)</f>
        <v xml:space="preserve"> </v>
      </c>
      <c r="L12" s="22" t="str">
        <f>IF('PD Rang'!U17=0," ",'PD Rang'!U17)</f>
        <v xml:space="preserve"> </v>
      </c>
      <c r="M12" s="22" t="str">
        <f>IF('PD Rang'!V17=0," ",'PD Rang'!V17)</f>
        <v xml:space="preserve"> </v>
      </c>
      <c r="N12" s="22">
        <f>IF('PD Rang'!W17=0," ",'PD Rang'!W17)</f>
        <v>8</v>
      </c>
      <c r="O12" s="22" t="str">
        <f>IF('PD Rang'!X17=0," ",'PD Rang'!X17)</f>
        <v>Trondheim</v>
      </c>
      <c r="P12" s="22" t="e">
        <f>IF('PD Rang'!#REF!=0," ",'PD Rang'!#REF!)</f>
        <v>#REF!</v>
      </c>
      <c r="Q12" s="22" t="str">
        <f>IF('PD Rang'!Y17=0," ",'PD Rang'!Y17)</f>
        <v xml:space="preserve"> </v>
      </c>
      <c r="R12" s="22" t="str">
        <f>IF('PD Rang'!Z17=0," ",'PD Rang'!Z17)</f>
        <v>Selbu</v>
      </c>
    </row>
    <row r="13" spans="3:27" ht="14.1" customHeight="1" x14ac:dyDescent="0.2">
      <c r="C13" s="28" t="str">
        <f>IF('PD Rang'!B18=0," ",'PD Rang'!B18)</f>
        <v>Nærøysund</v>
      </c>
      <c r="D13" s="29">
        <f>IF('PD Rang'!C18=0," ",'PD Rang'!C18)</f>
        <v>63</v>
      </c>
      <c r="E13" s="21" t="str">
        <f>IF('PD Rang'!D18=0," ",'PD Rang'!D18)</f>
        <v xml:space="preserve"> </v>
      </c>
      <c r="F13" s="28" t="str">
        <f>IF('PD Rang'!H18=0," ",'PD Rang'!H18)</f>
        <v>Nærøysund</v>
      </c>
      <c r="G13" s="29">
        <f>IF('PD Rang'!I18=0," ",'PD Rang'!I18)</f>
        <v>16523.657999999999</v>
      </c>
      <c r="H13" s="21" t="str">
        <f>IF('PD Rang'!J18=0," ",'PD Rang'!J18)</f>
        <v xml:space="preserve"> </v>
      </c>
      <c r="I13" s="28" t="str">
        <f>IF('PD Rang'!N18=0," ",'PD Rang'!N18)</f>
        <v>Namsos</v>
      </c>
      <c r="J13" s="60">
        <f>IF('PD Rang'!O18=0," ",'PD Rang'!O18)</f>
        <v>320.2993518518519</v>
      </c>
      <c r="K13" s="22" t="str">
        <f>IF('PD Rang'!T18=0," ",'PD Rang'!T18)</f>
        <v xml:space="preserve"> </v>
      </c>
      <c r="L13" s="22" t="str">
        <f>IF('PD Rang'!U18=0," ",'PD Rang'!U18)</f>
        <v xml:space="preserve"> </v>
      </c>
      <c r="M13" s="22" t="str">
        <f>IF('PD Rang'!V18=0," ",'PD Rang'!V18)</f>
        <v xml:space="preserve"> </v>
      </c>
      <c r="N13" s="22">
        <f>IF('PD Rang'!W18=0," ",'PD Rang'!W18)</f>
        <v>9</v>
      </c>
      <c r="O13" s="22" t="str">
        <f>IF('PD Rang'!X18=0," ",'PD Rang'!X18)</f>
        <v>Inderøy</v>
      </c>
      <c r="P13" s="22" t="e">
        <f>IF('PD Rang'!#REF!=0," ",'PD Rang'!#REF!)</f>
        <v>#REF!</v>
      </c>
      <c r="Q13" s="22" t="str">
        <f>IF('PD Rang'!Y18=0," ",'PD Rang'!Y18)</f>
        <v xml:space="preserve"> </v>
      </c>
      <c r="R13" s="22" t="str">
        <f>IF('PD Rang'!Z18=0," ",'PD Rang'!Z18)</f>
        <v>Orkland</v>
      </c>
    </row>
    <row r="14" spans="3:27" ht="14.1" customHeight="1" x14ac:dyDescent="0.2">
      <c r="C14" s="28" t="str">
        <f>IF('PD Rang'!B19=0," ",'PD Rang'!B19)</f>
        <v>Namsos</v>
      </c>
      <c r="D14" s="29">
        <f>IF('PD Rang'!C19=0," ",'PD Rang'!C19)</f>
        <v>54</v>
      </c>
      <c r="E14" s="21" t="str">
        <f>IF('PD Rang'!D19=0," ",'PD Rang'!D19)</f>
        <v xml:space="preserve"> </v>
      </c>
      <c r="F14" s="28" t="str">
        <f>IF('PD Rang'!H19=0," ",'PD Rang'!H19)</f>
        <v>Åfjord</v>
      </c>
      <c r="G14" s="29">
        <f>IF('PD Rang'!I19=0," ",'PD Rang'!I19)</f>
        <v>13188.169</v>
      </c>
      <c r="H14" s="21" t="str">
        <f>IF('PD Rang'!J19=0," ",'PD Rang'!J19)</f>
        <v xml:space="preserve"> </v>
      </c>
      <c r="I14" s="28" t="str">
        <f>IF('PD Rang'!N19=0," ",'PD Rang'!N19)</f>
        <v>Orkland</v>
      </c>
      <c r="J14" s="60">
        <f>IF('PD Rang'!O19=0," ",'PD Rang'!O19)</f>
        <v>299.2732111111111</v>
      </c>
      <c r="K14" s="22" t="str">
        <f>IF('PD Rang'!T19=0," ",'PD Rang'!T19)</f>
        <v xml:space="preserve"> </v>
      </c>
      <c r="L14" s="22" t="str">
        <f>IF('PD Rang'!U19=0," ",'PD Rang'!U19)</f>
        <v xml:space="preserve"> </v>
      </c>
      <c r="M14" s="22" t="str">
        <f>IF('PD Rang'!V19=0," ",'PD Rang'!V19)</f>
        <v xml:space="preserve"> </v>
      </c>
      <c r="N14" s="22">
        <f>IF('PD Rang'!W19=0," ",'PD Rang'!W19)</f>
        <v>10</v>
      </c>
      <c r="O14" s="22" t="str">
        <f>IF('PD Rang'!X19=0," ",'PD Rang'!X19)</f>
        <v>Snåsa</v>
      </c>
      <c r="P14" s="22" t="e">
        <f>IF('PD Rang'!#REF!=0," ",'PD Rang'!#REF!)</f>
        <v>#REF!</v>
      </c>
      <c r="Q14" s="22" t="str">
        <f>IF('PD Rang'!Y19=0," ",'PD Rang'!Y19)</f>
        <v xml:space="preserve"> </v>
      </c>
      <c r="R14" s="22" t="str">
        <f>IF('PD Rang'!Z19=0," ",'PD Rang'!Z19)</f>
        <v>Lierne</v>
      </c>
    </row>
    <row r="15" spans="3:27" ht="14.1" customHeight="1" x14ac:dyDescent="0.2">
      <c r="C15" s="28" t="str">
        <f>IF('PD Rang'!B20=0," ",'PD Rang'!B20)</f>
        <v>Verdal</v>
      </c>
      <c r="D15" s="29">
        <f>IF('PD Rang'!C20=0," ",'PD Rang'!C20)</f>
        <v>45</v>
      </c>
      <c r="E15" s="21" t="str">
        <f>IF('PD Rang'!D20=0," ",'PD Rang'!D20)</f>
        <v xml:space="preserve"> </v>
      </c>
      <c r="F15" s="28" t="str">
        <f>IF('PD Rang'!H20=0," ",'PD Rang'!H20)</f>
        <v>Verdal</v>
      </c>
      <c r="G15" s="29">
        <f>IF('PD Rang'!I20=0," ",'PD Rang'!I20)</f>
        <v>13006.168</v>
      </c>
      <c r="H15" s="21" t="str">
        <f>IF('PD Rang'!J20=0," ",'PD Rang'!J20)</f>
        <v xml:space="preserve"> </v>
      </c>
      <c r="I15" s="28" t="str">
        <f>IF('PD Rang'!N20=0," ",'PD Rang'!N20)</f>
        <v>Selbu</v>
      </c>
      <c r="J15" s="60">
        <f>IF('PD Rang'!O20=0," ",'PD Rang'!O20)</f>
        <v>293.31209677419355</v>
      </c>
      <c r="K15" s="22" t="str">
        <f>IF('PD Rang'!T20=0," ",'PD Rang'!T20)</f>
        <v xml:space="preserve"> </v>
      </c>
      <c r="L15" s="22" t="str">
        <f>IF('PD Rang'!U20=0," ",'PD Rang'!U20)</f>
        <v xml:space="preserve"> </v>
      </c>
      <c r="M15" s="22" t="str">
        <f>IF('PD Rang'!V20=0," ",'PD Rang'!V20)</f>
        <v xml:space="preserve"> </v>
      </c>
      <c r="N15" s="22">
        <f>IF('PD Rang'!W20=0," ",'PD Rang'!W20)</f>
        <v>11</v>
      </c>
      <c r="O15" s="22" t="str">
        <f>IF('PD Rang'!X20=0," ",'PD Rang'!X20)</f>
        <v>Oppdal</v>
      </c>
      <c r="P15" s="22" t="e">
        <f>IF('PD Rang'!#REF!=0," ",'PD Rang'!#REF!)</f>
        <v>#REF!</v>
      </c>
      <c r="Q15" s="22" t="str">
        <f>IF('PD Rang'!Y20=0," ",'PD Rang'!Y20)</f>
        <v xml:space="preserve"> </v>
      </c>
      <c r="R15" s="22" t="str">
        <f>IF('PD Rang'!Z20=0," ",'PD Rang'!Z20)</f>
        <v>Steinkjer</v>
      </c>
    </row>
    <row r="16" spans="3:27" ht="14.1" customHeight="1" x14ac:dyDescent="0.2">
      <c r="C16" s="28" t="str">
        <f>IF('PD Rang'!B21=0," ",'PD Rang'!B21)</f>
        <v>Inderøy</v>
      </c>
      <c r="D16" s="29">
        <f>IF('PD Rang'!C21=0," ",'PD Rang'!C21)</f>
        <v>42</v>
      </c>
      <c r="E16" s="21" t="str">
        <f>IF('PD Rang'!D21=0," ",'PD Rang'!D21)</f>
        <v xml:space="preserve"> </v>
      </c>
      <c r="F16" s="28" t="str">
        <f>IF('PD Rang'!H21=0," ",'PD Rang'!H21)</f>
        <v>Ørland</v>
      </c>
      <c r="G16" s="29">
        <f>IF('PD Rang'!I21=0," ",'PD Rang'!I21)</f>
        <v>12042.895</v>
      </c>
      <c r="H16" s="21" t="str">
        <f>IF('PD Rang'!J21=0," ",'PD Rang'!J21)</f>
        <v xml:space="preserve"> </v>
      </c>
      <c r="I16" s="28" t="str">
        <f>IF('PD Rang'!N21=0," ",'PD Rang'!N21)</f>
        <v>Verdal</v>
      </c>
      <c r="J16" s="60">
        <f>IF('PD Rang'!O21=0," ",'PD Rang'!O21)</f>
        <v>289.02595555555553</v>
      </c>
      <c r="K16" s="22" t="str">
        <f>IF('PD Rang'!T21=0," ",'PD Rang'!T21)</f>
        <v xml:space="preserve"> </v>
      </c>
      <c r="L16" s="22" t="str">
        <f>IF('PD Rang'!U21=0," ",'PD Rang'!U21)</f>
        <v xml:space="preserve"> </v>
      </c>
      <c r="M16" s="22" t="str">
        <f>IF('PD Rang'!V21=0," ",'PD Rang'!V21)</f>
        <v xml:space="preserve"> </v>
      </c>
      <c r="N16" s="22">
        <f>IF('PD Rang'!W21=0," ",'PD Rang'!W21)</f>
        <v>12</v>
      </c>
      <c r="O16" s="22" t="str">
        <f>IF('PD Rang'!X21=0," ",'PD Rang'!X21)</f>
        <v>Verdal</v>
      </c>
      <c r="P16" s="22" t="e">
        <f>IF('PD Rang'!#REF!=0," ",'PD Rang'!#REF!)</f>
        <v>#REF!</v>
      </c>
      <c r="Q16" s="22" t="str">
        <f>IF('PD Rang'!Y21=0," ",'PD Rang'!Y21)</f>
        <v xml:space="preserve"> </v>
      </c>
      <c r="R16" s="22" t="str">
        <f>IF('PD Rang'!Z21=0," ",'PD Rang'!Z21)</f>
        <v>Overhalla</v>
      </c>
    </row>
    <row r="17" spans="3:10" ht="14.1" customHeight="1" x14ac:dyDescent="0.2">
      <c r="C17" s="28" t="str">
        <f>IF('PD Rang'!B22=0," ",'PD Rang'!B22)</f>
        <v>Heim</v>
      </c>
      <c r="D17" s="29">
        <f>IF('PD Rang'!C22=0," ",'PD Rang'!C22)</f>
        <v>42</v>
      </c>
      <c r="E17" s="21" t="str">
        <f>IF('PD Rang'!D22=0," ",'PD Rang'!D22)</f>
        <v xml:space="preserve"> </v>
      </c>
      <c r="F17" s="28" t="str">
        <f>IF('PD Rang'!H22=0," ",'PD Rang'!H22)</f>
        <v>Inderøy</v>
      </c>
      <c r="G17" s="29">
        <f>IF('PD Rang'!I22=0," ",'PD Rang'!I22)</f>
        <v>11480.358</v>
      </c>
      <c r="H17" s="21" t="str">
        <f>IF('PD Rang'!J22=0," ",'PD Rang'!J22)</f>
        <v xml:space="preserve"> </v>
      </c>
      <c r="I17" s="28" t="str">
        <f>IF('PD Rang'!N22=0," ",'PD Rang'!N22)</f>
        <v>Tydal</v>
      </c>
      <c r="J17" s="60">
        <f>IF('PD Rang'!O22=0," ",'PD Rang'!O22)</f>
        <v>284.21481818181815</v>
      </c>
    </row>
    <row r="18" spans="3:10" ht="14.1" customHeight="1" x14ac:dyDescent="0.2">
      <c r="C18" s="28" t="str">
        <f>IF('PD Rang'!B23=0," ",'PD Rang'!B23)</f>
        <v>Åfjord</v>
      </c>
      <c r="D18" s="29">
        <f>IF('PD Rang'!C23=0," ",'PD Rang'!C23)</f>
        <v>41</v>
      </c>
      <c r="E18" s="21" t="str">
        <f>IF('PD Rang'!D23=0," ",'PD Rang'!D23)</f>
        <v xml:space="preserve"> </v>
      </c>
      <c r="F18" s="28" t="str">
        <f>IF('PD Rang'!H23=0," ",'PD Rang'!H23)</f>
        <v>Midtre Gauldal</v>
      </c>
      <c r="G18" s="29">
        <f>IF('PD Rang'!I23=0," ",'PD Rang'!I23)</f>
        <v>11037.285</v>
      </c>
      <c r="H18" s="21" t="str">
        <f>IF('PD Rang'!J23=0," ",'PD Rang'!J23)</f>
        <v xml:space="preserve"> </v>
      </c>
      <c r="I18" s="28" t="str">
        <f>IF('PD Rang'!N23=0," ",'PD Rang'!N23)</f>
        <v>Lierne</v>
      </c>
      <c r="J18" s="60">
        <f>IF('PD Rang'!O23=0," ",'PD Rang'!O23)</f>
        <v>280.95566666666667</v>
      </c>
    </row>
    <row r="19" spans="3:10" ht="14.1" customHeight="1" x14ac:dyDescent="0.2">
      <c r="C19" s="28" t="str">
        <f>IF('PD Rang'!B24=0," ",'PD Rang'!B24)</f>
        <v>Oppdal</v>
      </c>
      <c r="D19" s="29">
        <f>IF('PD Rang'!C24=0," ",'PD Rang'!C24)</f>
        <v>41</v>
      </c>
      <c r="E19" s="21" t="str">
        <f>IF('PD Rang'!D24=0," ",'PD Rang'!D24)</f>
        <v xml:space="preserve"> </v>
      </c>
      <c r="F19" s="28" t="str">
        <f>IF('PD Rang'!H24=0," ",'PD Rang'!H24)</f>
        <v>Heim</v>
      </c>
      <c r="G19" s="29">
        <f>IF('PD Rang'!I24=0," ",'PD Rang'!I24)</f>
        <v>10963.453</v>
      </c>
      <c r="H19" s="21" t="str">
        <f>IF('PD Rang'!J24=0," ",'PD Rang'!J24)</f>
        <v xml:space="preserve"> </v>
      </c>
      <c r="I19" s="28" t="str">
        <f>IF('PD Rang'!N24=0," ",'PD Rang'!N24)</f>
        <v>Flatanger</v>
      </c>
      <c r="J19" s="60">
        <f>IF('PD Rang'!O24=0," ",'PD Rang'!O24)</f>
        <v>280.54124999999999</v>
      </c>
    </row>
    <row r="20" spans="3:10" ht="14.1" customHeight="1" x14ac:dyDescent="0.2">
      <c r="C20" s="28" t="str">
        <f>IF('PD Rang'!B25=0," ",'PD Rang'!B25)</f>
        <v>Rennebu</v>
      </c>
      <c r="D20" s="29">
        <f>IF('PD Rang'!C25=0," ",'PD Rang'!C25)</f>
        <v>39</v>
      </c>
      <c r="E20" s="21" t="str">
        <f>IF('PD Rang'!D25=0," ",'PD Rang'!D25)</f>
        <v xml:space="preserve"> </v>
      </c>
      <c r="F20" s="28" t="str">
        <f>IF('PD Rang'!H25=0," ",'PD Rang'!H25)</f>
        <v>Rindal</v>
      </c>
      <c r="G20" s="29">
        <f>IF('PD Rang'!I25=0," ",'PD Rang'!I25)</f>
        <v>10375.040000000001</v>
      </c>
      <c r="H20" s="21" t="str">
        <f>IF('PD Rang'!J25=0," ",'PD Rang'!J25)</f>
        <v xml:space="preserve"> </v>
      </c>
      <c r="I20" s="28" t="str">
        <f>IF('PD Rang'!N25=0," ",'PD Rang'!N25)</f>
        <v>Snåsa</v>
      </c>
      <c r="J20" s="60">
        <f>IF('PD Rang'!O25=0," ",'PD Rang'!O25)</f>
        <v>279.49149999999997</v>
      </c>
    </row>
    <row r="21" spans="3:10" ht="14.1" customHeight="1" x14ac:dyDescent="0.2">
      <c r="C21" s="28" t="str">
        <f>IF('PD Rang'!B26=0," ",'PD Rang'!B26)</f>
        <v>Rindal</v>
      </c>
      <c r="D21" s="29">
        <f>IF('PD Rang'!C26=0," ",'PD Rang'!C26)</f>
        <v>38</v>
      </c>
      <c r="E21" s="21" t="str">
        <f>IF('PD Rang'!D26=0," ",'PD Rang'!D26)</f>
        <v xml:space="preserve"> </v>
      </c>
      <c r="F21" s="28" t="str">
        <f>IF('PD Rang'!H26=0," ",'PD Rang'!H26)</f>
        <v>Overhalla</v>
      </c>
      <c r="G21" s="29">
        <f>IF('PD Rang'!I26=0," ",'PD Rang'!I26)</f>
        <v>9266.348</v>
      </c>
      <c r="H21" s="21" t="str">
        <f>IF('PD Rang'!J26=0," ",'PD Rang'!J26)</f>
        <v xml:space="preserve"> </v>
      </c>
      <c r="I21" s="28" t="str">
        <f>IF('PD Rang'!N26=0," ",'PD Rang'!N26)</f>
        <v>Steinkjer</v>
      </c>
      <c r="J21" s="60">
        <f>IF('PD Rang'!O26=0," ",'PD Rang'!O26)</f>
        <v>277.29465094339622</v>
      </c>
    </row>
    <row r="22" spans="3:10" ht="14.1" customHeight="1" x14ac:dyDescent="0.2">
      <c r="C22" s="28" t="str">
        <f>IF('PD Rang'!B27=0," ",'PD Rang'!B27)</f>
        <v>Overhalla</v>
      </c>
      <c r="D22" s="29">
        <f>IF('PD Rang'!C27=0," ",'PD Rang'!C27)</f>
        <v>36</v>
      </c>
      <c r="E22" s="21" t="str">
        <f>IF('PD Rang'!D27=0," ",'PD Rang'!D27)</f>
        <v xml:space="preserve"> </v>
      </c>
      <c r="F22" s="28" t="str">
        <f>IF('PD Rang'!H27=0," ",'PD Rang'!H27)</f>
        <v>Selbu</v>
      </c>
      <c r="G22" s="29">
        <f>IF('PD Rang'!I27=0," ",'PD Rang'!I27)</f>
        <v>9092.6749999999993</v>
      </c>
      <c r="H22" s="21" t="str">
        <f>IF('PD Rang'!J27=0," ",'PD Rang'!J27)</f>
        <v xml:space="preserve"> </v>
      </c>
      <c r="I22" s="28" t="str">
        <f>IF('PD Rang'!N27=0," ",'PD Rang'!N27)</f>
        <v>Inderøy</v>
      </c>
      <c r="J22" s="60">
        <f>IF('PD Rang'!O27=0," ",'PD Rang'!O27)</f>
        <v>273.34185714285712</v>
      </c>
    </row>
    <row r="23" spans="3:10" ht="14.1" customHeight="1" x14ac:dyDescent="0.2">
      <c r="C23" s="28" t="str">
        <f>IF('PD Rang'!B28=0," ",'PD Rang'!B28)</f>
        <v>Ørland</v>
      </c>
      <c r="D23" s="29">
        <f>IF('PD Rang'!C28=0," ",'PD Rang'!C28)</f>
        <v>35</v>
      </c>
      <c r="E23" s="21" t="str">
        <f>IF('PD Rang'!D28=0," ",'PD Rang'!D28)</f>
        <v xml:space="preserve"> </v>
      </c>
      <c r="F23" s="28" t="str">
        <f>IF('PD Rang'!H28=0," ",'PD Rang'!H28)</f>
        <v>Snåsa</v>
      </c>
      <c r="G23" s="29">
        <f>IF('PD Rang'!I28=0," ",'PD Rang'!I28)</f>
        <v>7825.7619999999997</v>
      </c>
      <c r="H23" s="21" t="str">
        <f>IF('PD Rang'!J28=0," ",'PD Rang'!J28)</f>
        <v xml:space="preserve"> </v>
      </c>
      <c r="I23" s="28" t="str">
        <f>IF('PD Rang'!N28=0," ",'PD Rang'!N28)</f>
        <v>Rindal</v>
      </c>
      <c r="J23" s="60">
        <f>IF('PD Rang'!O28=0," ",'PD Rang'!O28)</f>
        <v>273.02736842105264</v>
      </c>
    </row>
    <row r="24" spans="3:10" ht="14.1" customHeight="1" x14ac:dyDescent="0.2">
      <c r="C24" s="28" t="str">
        <f>IF('PD Rang'!B29=0," ",'PD Rang'!B29)</f>
        <v>Melhus</v>
      </c>
      <c r="D24" s="29">
        <f>IF('PD Rang'!C29=0," ",'PD Rang'!C29)</f>
        <v>33</v>
      </c>
      <c r="E24" s="21" t="str">
        <f>IF('PD Rang'!D29=0," ",'PD Rang'!D29)</f>
        <v xml:space="preserve"> </v>
      </c>
      <c r="F24" s="28" t="str">
        <f>IF('PD Rang'!H29=0," ",'PD Rang'!H29)</f>
        <v>Oppdal</v>
      </c>
      <c r="G24" s="29">
        <f>IF('PD Rang'!I29=0," ",'PD Rang'!I29)</f>
        <v>7256.8710000000001</v>
      </c>
      <c r="H24" s="21" t="str">
        <f>IF('PD Rang'!J29=0," ",'PD Rang'!J29)</f>
        <v xml:space="preserve"> </v>
      </c>
      <c r="I24" s="28" t="str">
        <f>IF('PD Rang'!N29=0," ",'PD Rang'!N29)</f>
        <v>Høylandet</v>
      </c>
      <c r="J24" s="60">
        <f>IF('PD Rang'!O29=0," ",'PD Rang'!O29)</f>
        <v>266.11831578947368</v>
      </c>
    </row>
    <row r="25" spans="3:10" ht="14.1" customHeight="1" x14ac:dyDescent="0.2">
      <c r="C25" s="28" t="str">
        <f>IF('PD Rang'!B30=0," ",'PD Rang'!B30)</f>
        <v>Selbu</v>
      </c>
      <c r="D25" s="29">
        <f>IF('PD Rang'!C30=0," ",'PD Rang'!C30)</f>
        <v>31</v>
      </c>
      <c r="E25" s="21" t="str">
        <f>IF('PD Rang'!D30=0," ",'PD Rang'!D30)</f>
        <v xml:space="preserve"> </v>
      </c>
      <c r="F25" s="28" t="str">
        <f>IF('PD Rang'!H30=0," ",'PD Rang'!H30)</f>
        <v>Rennebu</v>
      </c>
      <c r="G25" s="29">
        <f>IF('PD Rang'!I30=0," ",'PD Rang'!I30)</f>
        <v>6966.1139999999996</v>
      </c>
      <c r="H25" s="21" t="str">
        <f>IF('PD Rang'!J30=0," ",'PD Rang'!J30)</f>
        <v xml:space="preserve"> </v>
      </c>
      <c r="I25" s="28" t="str">
        <f>IF('PD Rang'!N30=0," ",'PD Rang'!N30)</f>
        <v>Nærøysund</v>
      </c>
      <c r="J25" s="60">
        <f>IF('PD Rang'!O30=0," ",'PD Rang'!O30)</f>
        <v>262.2802857142857</v>
      </c>
    </row>
    <row r="26" spans="3:10" ht="14.1" customHeight="1" x14ac:dyDescent="0.2">
      <c r="C26" s="28" t="str">
        <f>IF('PD Rang'!B31=0," ",'PD Rang'!B31)</f>
        <v>Snåsa</v>
      </c>
      <c r="D26" s="29">
        <f>IF('PD Rang'!C31=0," ",'PD Rang'!C31)</f>
        <v>28</v>
      </c>
      <c r="E26" s="21" t="str">
        <f>IF('PD Rang'!D31=0," ",'PD Rang'!D31)</f>
        <v xml:space="preserve"> </v>
      </c>
      <c r="F26" s="28" t="str">
        <f>IF('PD Rang'!H31=0," ",'PD Rang'!H31)</f>
        <v>Melhus</v>
      </c>
      <c r="G26" s="29">
        <f>IF('PD Rang'!I31=0," ",'PD Rang'!I31)</f>
        <v>6902.13</v>
      </c>
      <c r="H26" s="21" t="str">
        <f>IF('PD Rang'!J31=0," ",'PD Rang'!J31)</f>
        <v xml:space="preserve"> </v>
      </c>
      <c r="I26" s="28" t="str">
        <f>IF('PD Rang'!N31=0," ",'PD Rang'!N31)</f>
        <v>Heim</v>
      </c>
      <c r="J26" s="60">
        <f>IF('PD Rang'!O31=0," ",'PD Rang'!O31)</f>
        <v>261.03459523809522</v>
      </c>
    </row>
    <row r="27" spans="3:10" ht="14.1" customHeight="1" x14ac:dyDescent="0.2">
      <c r="C27" s="28" t="str">
        <f>IF('PD Rang'!B32=0," ",'PD Rang'!B32)</f>
        <v>Stjørdal</v>
      </c>
      <c r="D27" s="29">
        <f>IF('PD Rang'!C32=0," ",'PD Rang'!C32)</f>
        <v>28</v>
      </c>
      <c r="E27" s="21" t="str">
        <f>IF('PD Rang'!D32=0," ",'PD Rang'!D32)</f>
        <v xml:space="preserve"> </v>
      </c>
      <c r="F27" s="28" t="str">
        <f>IF('PD Rang'!H32=0," ",'PD Rang'!H32)</f>
        <v>Røros</v>
      </c>
      <c r="G27" s="29">
        <f>IF('PD Rang'!I32=0," ",'PD Rang'!I32)</f>
        <v>5972.0820000000003</v>
      </c>
      <c r="H27" s="21" t="str">
        <f>IF('PD Rang'!J32=0," ",'PD Rang'!J32)</f>
        <v xml:space="preserve"> </v>
      </c>
      <c r="I27" s="28" t="str">
        <f>IF('PD Rang'!N32=0," ",'PD Rang'!N32)</f>
        <v>Indre Fosen</v>
      </c>
      <c r="J27" s="60">
        <f>IF('PD Rang'!O32=0," ",'PD Rang'!O32)</f>
        <v>260.87432857142858</v>
      </c>
    </row>
    <row r="28" spans="3:10" ht="14.1" customHeight="1" x14ac:dyDescent="0.2">
      <c r="C28" s="28" t="str">
        <f>IF('PD Rang'!B33=0," ",'PD Rang'!B33)</f>
        <v>Røros</v>
      </c>
      <c r="D28" s="29">
        <f>IF('PD Rang'!C33=0," ",'PD Rang'!C33)</f>
        <v>24</v>
      </c>
      <c r="E28" s="21" t="str">
        <f>IF('PD Rang'!D33=0," ",'PD Rang'!D33)</f>
        <v xml:space="preserve"> </v>
      </c>
      <c r="F28" s="28" t="str">
        <f>IF('PD Rang'!H33=0," ",'PD Rang'!H33)</f>
        <v>Stjørdal</v>
      </c>
      <c r="G28" s="29">
        <f>IF('PD Rang'!I33=0," ",'PD Rang'!I33)</f>
        <v>5279.6019999999999</v>
      </c>
      <c r="H28" s="21" t="str">
        <f>IF('PD Rang'!J33=0," ",'PD Rang'!J33)</f>
        <v xml:space="preserve"> </v>
      </c>
      <c r="I28" s="28" t="str">
        <f>IF('PD Rang'!N33=0," ",'PD Rang'!N33)</f>
        <v>Overhalla</v>
      </c>
      <c r="J28" s="60">
        <f>IF('PD Rang'!O33=0," ",'PD Rang'!O33)</f>
        <v>257.39855555555556</v>
      </c>
    </row>
    <row r="29" spans="3:10" ht="14.1" customHeight="1" x14ac:dyDescent="0.2">
      <c r="C29" s="28" t="str">
        <f>IF('PD Rang'!B34=0," ",'PD Rang'!B34)</f>
        <v>Høylandet</v>
      </c>
      <c r="D29" s="29">
        <f>IF('PD Rang'!C34=0," ",'PD Rang'!C34)</f>
        <v>19</v>
      </c>
      <c r="E29" s="21" t="str">
        <f>IF('PD Rang'!D34=0," ",'PD Rang'!D34)</f>
        <v xml:space="preserve"> </v>
      </c>
      <c r="F29" s="28" t="str">
        <f>IF('PD Rang'!H34=0," ",'PD Rang'!H34)</f>
        <v>Grong</v>
      </c>
      <c r="G29" s="29">
        <f>IF('PD Rang'!I34=0," ",'PD Rang'!I34)</f>
        <v>5243.0330000000004</v>
      </c>
      <c r="H29" s="21" t="str">
        <f>IF('PD Rang'!J34=0," ",'PD Rang'!J34)</f>
        <v xml:space="preserve"> </v>
      </c>
      <c r="I29" s="28" t="str">
        <f>IF('PD Rang'!N34=0," ",'PD Rang'!N34)</f>
        <v>Røros</v>
      </c>
      <c r="J29" s="60">
        <f>IF('PD Rang'!O34=0," ",'PD Rang'!O34)</f>
        <v>248.83675000000002</v>
      </c>
    </row>
    <row r="30" spans="3:10" ht="14.1" customHeight="1" x14ac:dyDescent="0.2">
      <c r="C30" s="28" t="str">
        <f>IF('PD Rang'!B35=0," ",'PD Rang'!B35)</f>
        <v>Trondheim</v>
      </c>
      <c r="D30" s="29">
        <f>IF('PD Rang'!C35=0," ",'PD Rang'!C35)</f>
        <v>15</v>
      </c>
      <c r="E30" s="21" t="str">
        <f>IF('PD Rang'!D35=0," ",'PD Rang'!D35)</f>
        <v xml:space="preserve"> </v>
      </c>
      <c r="F30" s="28" t="str">
        <f>IF('PD Rang'!H35=0," ",'PD Rang'!H35)</f>
        <v>Høylandet</v>
      </c>
      <c r="G30" s="29">
        <f>IF('PD Rang'!I35=0," ",'PD Rang'!I35)</f>
        <v>5056.2479999999996</v>
      </c>
      <c r="H30" s="21" t="str">
        <f>IF('PD Rang'!J35=0," ",'PD Rang'!J35)</f>
        <v xml:space="preserve"> </v>
      </c>
      <c r="I30" s="28" t="str">
        <f>IF('PD Rang'!N35=0," ",'PD Rang'!N35)</f>
        <v>Osen</v>
      </c>
      <c r="J30" s="60">
        <f>IF('PD Rang'!O35=0," ",'PD Rang'!O35)</f>
        <v>247.65835714285714</v>
      </c>
    </row>
    <row r="31" spans="3:10" ht="14.1" customHeight="1" x14ac:dyDescent="0.2">
      <c r="C31" s="28" t="str">
        <f>IF('PD Rang'!B36=0," ",'PD Rang'!B36)</f>
        <v>Leka</v>
      </c>
      <c r="D31" s="29">
        <f>IF('PD Rang'!C36=0," ",'PD Rang'!C36)</f>
        <v>15</v>
      </c>
      <c r="E31" s="21" t="str">
        <f>IF('PD Rang'!D36=0," ",'PD Rang'!D36)</f>
        <v xml:space="preserve"> </v>
      </c>
      <c r="F31" s="28" t="str">
        <f>IF('PD Rang'!H36=0," ",'PD Rang'!H36)</f>
        <v>Osen</v>
      </c>
      <c r="G31" s="29">
        <f>IF('PD Rang'!I36=0," ",'PD Rang'!I36)</f>
        <v>3467.2170000000001</v>
      </c>
      <c r="H31" s="21" t="str">
        <f>IF('PD Rang'!J36=0," ",'PD Rang'!J36)</f>
        <v xml:space="preserve"> </v>
      </c>
      <c r="I31" s="28" t="str">
        <f>IF('PD Rang'!N36=0," ",'PD Rang'!N36)</f>
        <v>Malvik</v>
      </c>
      <c r="J31" s="60">
        <f>IF('PD Rang'!O36=0," ",'PD Rang'!O36)</f>
        <v>247.3313</v>
      </c>
    </row>
    <row r="32" spans="3:10" ht="14.1" customHeight="1" x14ac:dyDescent="0.2">
      <c r="C32" s="28" t="str">
        <f>IF('PD Rang'!B37=0," ",'PD Rang'!B37)</f>
        <v>Grong</v>
      </c>
      <c r="D32" s="29">
        <f>IF('PD Rang'!C37=0," ",'PD Rang'!C37)</f>
        <v>14</v>
      </c>
      <c r="E32" s="21" t="str">
        <f>IF('PD Rang'!D37=0," ",'PD Rang'!D37)</f>
        <v xml:space="preserve"> </v>
      </c>
      <c r="F32" s="28" t="str">
        <f>IF('PD Rang'!H37=0," ",'PD Rang'!H37)</f>
        <v>Lierne</v>
      </c>
      <c r="G32" s="29">
        <f>IF('PD Rang'!I37=0," ",'PD Rang'!I37)</f>
        <v>3371.4679999999998</v>
      </c>
      <c r="H32" s="21" t="str">
        <f>IF('PD Rang'!J37=0," ",'PD Rang'!J37)</f>
        <v xml:space="preserve"> </v>
      </c>
      <c r="I32" s="28" t="str">
        <f>IF('PD Rang'!N37=0," ",'PD Rang'!N37)</f>
        <v>Namskogan</v>
      </c>
      <c r="J32" s="60">
        <f>IF('PD Rang'!O37=0," ",'PD Rang'!O37)</f>
        <v>235.552875</v>
      </c>
    </row>
    <row r="33" spans="3:10" ht="14.1" customHeight="1" x14ac:dyDescent="0.2">
      <c r="C33" s="28" t="str">
        <f>IF('PD Rang'!B38=0," ",'PD Rang'!B38)</f>
        <v>Holtålen</v>
      </c>
      <c r="D33" s="29">
        <f>IF('PD Rang'!C38=0," ",'PD Rang'!C38)</f>
        <v>14</v>
      </c>
      <c r="E33" s="21" t="str">
        <f>IF('PD Rang'!D38=0," ",'PD Rang'!D38)</f>
        <v xml:space="preserve"> </v>
      </c>
      <c r="F33" s="28" t="str">
        <f>IF('PD Rang'!H38=0," ",'PD Rang'!H38)</f>
        <v>Tydal</v>
      </c>
      <c r="G33" s="29">
        <f>IF('PD Rang'!I38=0," ",'PD Rang'!I38)</f>
        <v>3126.3629999999998</v>
      </c>
      <c r="H33" s="21" t="str">
        <f>IF('PD Rang'!J38=0," ",'PD Rang'!J38)</f>
        <v xml:space="preserve"> </v>
      </c>
      <c r="I33" s="28" t="str">
        <f>IF('PD Rang'!N38=0," ",'PD Rang'!N38)</f>
        <v>Skaun</v>
      </c>
      <c r="J33" s="60">
        <f>IF('PD Rang'!O38=0," ",'PD Rang'!O38)</f>
        <v>218.77636363636364</v>
      </c>
    </row>
    <row r="34" spans="3:10" ht="14.1" customHeight="1" x14ac:dyDescent="0.2">
      <c r="C34" s="28" t="str">
        <f>IF('PD Rang'!B39=0," ",'PD Rang'!B39)</f>
        <v>Osen</v>
      </c>
      <c r="D34" s="29">
        <f>IF('PD Rang'!C39=0," ",'PD Rang'!C39)</f>
        <v>14</v>
      </c>
      <c r="E34" s="21" t="str">
        <f>IF('PD Rang'!D39=0," ",'PD Rang'!D39)</f>
        <v xml:space="preserve"> </v>
      </c>
      <c r="F34" s="28" t="str">
        <f>IF('PD Rang'!H39=0," ",'PD Rang'!H39)</f>
        <v>Trondheim</v>
      </c>
      <c r="G34" s="29">
        <f>IF('PD Rang'!I39=0," ",'PD Rang'!I39)</f>
        <v>2753.4540000000002</v>
      </c>
      <c r="H34" s="21" t="str">
        <f>IF('PD Rang'!J39=0," ",'PD Rang'!J39)</f>
        <v xml:space="preserve"> </v>
      </c>
      <c r="I34" s="28" t="str">
        <f>IF('PD Rang'!N39=0," ",'PD Rang'!N39)</f>
        <v>Melhus</v>
      </c>
      <c r="J34" s="60">
        <f>IF('PD Rang'!O39=0," ",'PD Rang'!O39)</f>
        <v>209.15545454545455</v>
      </c>
    </row>
    <row r="35" spans="3:10" ht="14.1" customHeight="1" x14ac:dyDescent="0.2">
      <c r="C35" s="28" t="str">
        <f>IF('PD Rang'!B40=0," ",'PD Rang'!B40)</f>
        <v>Lierne</v>
      </c>
      <c r="D35" s="29">
        <f>IF('PD Rang'!C40=0," ",'PD Rang'!C40)</f>
        <v>12</v>
      </c>
      <c r="E35" s="21" t="str">
        <f>IF('PD Rang'!D40=0," ",'PD Rang'!D40)</f>
        <v xml:space="preserve"> </v>
      </c>
      <c r="F35" s="28" t="str">
        <f>IF('PD Rang'!H40=0," ",'PD Rang'!H40)</f>
        <v>Leka</v>
      </c>
      <c r="G35" s="29">
        <f>IF('PD Rang'!I40=0," ",'PD Rang'!I40)</f>
        <v>2559.0070000000001</v>
      </c>
      <c r="H35" s="21" t="str">
        <f>IF('PD Rang'!J40=0," ",'PD Rang'!J40)</f>
        <v xml:space="preserve"> </v>
      </c>
      <c r="I35" s="28" t="str">
        <f>IF('PD Rang'!N40=0," ",'PD Rang'!N40)</f>
        <v>Hitra</v>
      </c>
      <c r="J35" s="60">
        <f>IF('PD Rang'!O40=0," ",'PD Rang'!O40)</f>
        <v>198.453</v>
      </c>
    </row>
    <row r="36" spans="3:10" ht="14.1" customHeight="1" x14ac:dyDescent="0.2">
      <c r="C36" s="28" t="str">
        <f>IF('PD Rang'!B41=0," ",'PD Rang'!B41)</f>
        <v>Hitra</v>
      </c>
      <c r="D36" s="29">
        <f>IF('PD Rang'!C41=0," ",'PD Rang'!C41)</f>
        <v>11</v>
      </c>
      <c r="E36" s="21" t="str">
        <f>IF('PD Rang'!D41=0," ",'PD Rang'!D41)</f>
        <v xml:space="preserve"> </v>
      </c>
      <c r="F36" s="28" t="str">
        <f>IF('PD Rang'!H41=0," ",'PD Rang'!H41)</f>
        <v>Malvik</v>
      </c>
      <c r="G36" s="29">
        <f>IF('PD Rang'!I41=0," ",'PD Rang'!I41)</f>
        <v>2473.3130000000001</v>
      </c>
      <c r="H36" s="21" t="str">
        <f>IF('PD Rang'!J41=0," ",'PD Rang'!J41)</f>
        <v xml:space="preserve"> </v>
      </c>
      <c r="I36" s="28" t="str">
        <f>IF('PD Rang'!N41=0," ",'PD Rang'!N41)</f>
        <v>Stjørdal</v>
      </c>
      <c r="J36" s="60">
        <f>IF('PD Rang'!O41=0," ",'PD Rang'!O41)</f>
        <v>188.55721428571428</v>
      </c>
    </row>
    <row r="37" spans="3:10" ht="14.1" customHeight="1" x14ac:dyDescent="0.2">
      <c r="C37" s="28" t="str">
        <f>IF('PD Rang'!B42=0," ",'PD Rang'!B42)</f>
        <v>Tydal</v>
      </c>
      <c r="D37" s="29">
        <f>IF('PD Rang'!C42=0," ",'PD Rang'!C42)</f>
        <v>11</v>
      </c>
      <c r="E37" s="21" t="str">
        <f>IF('PD Rang'!D42=0," ",'PD Rang'!D42)</f>
        <v xml:space="preserve"> </v>
      </c>
      <c r="F37" s="28" t="str">
        <f>IF('PD Rang'!H42=0," ",'PD Rang'!H42)</f>
        <v>Skaun</v>
      </c>
      <c r="G37" s="29">
        <f>IF('PD Rang'!I42=0," ",'PD Rang'!I42)</f>
        <v>2406.54</v>
      </c>
      <c r="H37" s="21" t="str">
        <f>IF('PD Rang'!J42=0," ",'PD Rang'!J42)</f>
        <v xml:space="preserve"> </v>
      </c>
      <c r="I37" s="28" t="str">
        <f>IF('PD Rang'!N42=0," ",'PD Rang'!N42)</f>
        <v>Trondheim</v>
      </c>
      <c r="J37" s="60">
        <f>IF('PD Rang'!O42=0," ",'PD Rang'!O42)</f>
        <v>183.56360000000001</v>
      </c>
    </row>
    <row r="38" spans="3:10" ht="14.1" customHeight="1" x14ac:dyDescent="0.2">
      <c r="C38" s="28" t="str">
        <f>IF('PD Rang'!B43=0," ",'PD Rang'!B43)</f>
        <v>Skaun</v>
      </c>
      <c r="D38" s="29">
        <f>IF('PD Rang'!C43=0," ",'PD Rang'!C43)</f>
        <v>11</v>
      </c>
      <c r="E38" s="21" t="str">
        <f>IF('PD Rang'!D43=0," ",'PD Rang'!D43)</f>
        <v xml:space="preserve"> </v>
      </c>
      <c r="F38" s="28" t="str">
        <f>IF('PD Rang'!H43=0," ",'PD Rang'!H43)</f>
        <v>Hitra</v>
      </c>
      <c r="G38" s="29">
        <f>IF('PD Rang'!I43=0," ",'PD Rang'!I43)</f>
        <v>2182.9830000000002</v>
      </c>
      <c r="H38" s="21" t="str">
        <f>IF('PD Rang'!J43=0," ",'PD Rang'!J43)</f>
        <v xml:space="preserve"> </v>
      </c>
      <c r="I38" s="28" t="str">
        <f>IF('PD Rang'!N43=0," ",'PD Rang'!N43)</f>
        <v>Rennebu</v>
      </c>
      <c r="J38" s="60">
        <f>IF('PD Rang'!O43=0," ",'PD Rang'!O43)</f>
        <v>178.6183076923077</v>
      </c>
    </row>
    <row r="39" spans="3:10" ht="14.1" customHeight="1" x14ac:dyDescent="0.2">
      <c r="C39" s="28" t="str">
        <f>IF('PD Rang'!B44=0," ",'PD Rang'!B44)</f>
        <v>Malvik</v>
      </c>
      <c r="D39" s="29">
        <f>IF('PD Rang'!C44=0," ",'PD Rang'!C44)</f>
        <v>10</v>
      </c>
      <c r="E39" s="21" t="str">
        <f>IF('PD Rang'!D44=0," ",'PD Rang'!D44)</f>
        <v xml:space="preserve"> </v>
      </c>
      <c r="F39" s="28" t="str">
        <f>IF('PD Rang'!H44=0," ",'PD Rang'!H44)</f>
        <v>Namskogan</v>
      </c>
      <c r="G39" s="29">
        <f>IF('PD Rang'!I44=0," ",'PD Rang'!I44)</f>
        <v>1884.423</v>
      </c>
      <c r="H39" s="21" t="str">
        <f>IF('PD Rang'!J44=0," ",'PD Rang'!J44)</f>
        <v xml:space="preserve"> </v>
      </c>
      <c r="I39" s="28" t="str">
        <f>IF('PD Rang'!N44=0," ",'PD Rang'!N44)</f>
        <v>Frosta</v>
      </c>
      <c r="J39" s="60">
        <f>IF('PD Rang'!O44=0," ",'PD Rang'!O44)</f>
        <v>178.56949999999998</v>
      </c>
    </row>
    <row r="40" spans="3:10" ht="14.1" customHeight="1" x14ac:dyDescent="0.2">
      <c r="C40" s="28" t="str">
        <f>IF('PD Rang'!B45=0," ",'PD Rang'!B45)</f>
        <v>Namskogan</v>
      </c>
      <c r="D40" s="29">
        <f>IF('PD Rang'!C45=0," ",'PD Rang'!C45)</f>
        <v>8</v>
      </c>
      <c r="E40" s="21" t="str">
        <f>IF('PD Rang'!D45=0," ",'PD Rang'!D45)</f>
        <v xml:space="preserve"> </v>
      </c>
      <c r="F40" s="28" t="str">
        <f>IF('PD Rang'!H45=0," ",'PD Rang'!H45)</f>
        <v>Holtålen</v>
      </c>
      <c r="G40" s="29">
        <f>IF('PD Rang'!I45=0," ",'PD Rang'!I45)</f>
        <v>1708.93</v>
      </c>
      <c r="H40" s="21" t="str">
        <f>IF('PD Rang'!J45=0," ",'PD Rang'!J45)</f>
        <v xml:space="preserve"> </v>
      </c>
      <c r="I40" s="28" t="str">
        <f>IF('PD Rang'!N45=0," ",'PD Rang'!N45)</f>
        <v>Oppdal</v>
      </c>
      <c r="J40" s="60">
        <f>IF('PD Rang'!O45=0," ",'PD Rang'!O45)</f>
        <v>176.99685365853659</v>
      </c>
    </row>
    <row r="41" spans="3:10" ht="14.1" customHeight="1" x14ac:dyDescent="0.2">
      <c r="C41" s="28" t="str">
        <f>IF('PD Rang'!B46=0," ",'PD Rang'!B46)</f>
        <v>Frosta</v>
      </c>
      <c r="D41" s="29">
        <f>IF('PD Rang'!C46=0," ",'PD Rang'!C46)</f>
        <v>6</v>
      </c>
      <c r="E41" s="21" t="str">
        <f>IF('PD Rang'!D46=0," ",'PD Rang'!D46)</f>
        <v xml:space="preserve"> </v>
      </c>
      <c r="F41" s="28" t="str">
        <f>IF('PD Rang'!H46=0," ",'PD Rang'!H46)</f>
        <v>Flatanger</v>
      </c>
      <c r="G41" s="29">
        <f>IF('PD Rang'!I46=0," ",'PD Rang'!I46)</f>
        <v>1122.165</v>
      </c>
      <c r="H41" s="21" t="str">
        <f>IF('PD Rang'!J46=0," ",'PD Rang'!J46)</f>
        <v xml:space="preserve"> </v>
      </c>
      <c r="I41" s="28" t="str">
        <f>IF('PD Rang'!N46=0," ",'PD Rang'!N46)</f>
        <v>Midtre Gauldal</v>
      </c>
      <c r="J41" s="60">
        <f>IF('PD Rang'!O46=0," ",'PD Rang'!O46)</f>
        <v>175.19499999999999</v>
      </c>
    </row>
    <row r="42" spans="3:10" ht="14.1" customHeight="1" x14ac:dyDescent="0.2">
      <c r="C42" s="28" t="str">
        <f>IF('PD Rang'!B47=0," ",'PD Rang'!B47)</f>
        <v>Flatanger</v>
      </c>
      <c r="D42" s="29">
        <f>IF('PD Rang'!C47=0," ",'PD Rang'!C47)</f>
        <v>4</v>
      </c>
      <c r="E42" s="21" t="str">
        <f>IF('PD Rang'!D47=0," ",'PD Rang'!D47)</f>
        <v xml:space="preserve"> </v>
      </c>
      <c r="F42" s="28" t="str">
        <f>IF('PD Rang'!H47=0," ",'PD Rang'!H47)</f>
        <v>Frosta</v>
      </c>
      <c r="G42" s="29">
        <f>IF('PD Rang'!I47=0," ",'PD Rang'!I47)</f>
        <v>1071.4169999999999</v>
      </c>
      <c r="H42" s="21" t="str">
        <f>IF('PD Rang'!J47=0," ",'PD Rang'!J47)</f>
        <v xml:space="preserve"> </v>
      </c>
      <c r="I42" s="28" t="str">
        <f>IF('PD Rang'!N47=0," ",'PD Rang'!N47)</f>
        <v>Røyrvik</v>
      </c>
      <c r="J42" s="60">
        <f>IF('PD Rang'!O47=0," ",'PD Rang'!O47)</f>
        <v>173.03800000000001</v>
      </c>
    </row>
    <row r="43" spans="3:10" ht="14.1" customHeight="1" x14ac:dyDescent="0.2">
      <c r="C43" s="28" t="str">
        <f>IF('PD Rang'!B48=0," ",'PD Rang'!B48)</f>
        <v>Frøya</v>
      </c>
      <c r="D43" s="29">
        <f>IF('PD Rang'!C48=0," ",'PD Rang'!C48)</f>
        <v>3</v>
      </c>
      <c r="E43" s="21" t="str">
        <f>IF('PD Rang'!D48=0," ",'PD Rang'!D48)</f>
        <v xml:space="preserve"> </v>
      </c>
      <c r="F43" s="28" t="str">
        <f>IF('PD Rang'!H48=0," ",'PD Rang'!H48)</f>
        <v>Frøya</v>
      </c>
      <c r="G43" s="29">
        <f>IF('PD Rang'!I48=0," ",'PD Rang'!I48)</f>
        <v>363.63299999999998</v>
      </c>
      <c r="H43" s="21" t="str">
        <f>IF('PD Rang'!J48=0," ",'PD Rang'!J48)</f>
        <v xml:space="preserve"> </v>
      </c>
      <c r="I43" s="28" t="str">
        <f>IF('PD Rang'!N48=0," ",'PD Rang'!N48)</f>
        <v>Leka</v>
      </c>
      <c r="J43" s="60">
        <f>IF('PD Rang'!O48=0," ",'PD Rang'!O48)</f>
        <v>170.60046666666668</v>
      </c>
    </row>
    <row r="44" spans="3:10" ht="14.1" customHeight="1" x14ac:dyDescent="0.2">
      <c r="C44" s="28" t="str">
        <f>IF('PD Rang'!B49=0," ",'PD Rang'!B49)</f>
        <v>Røyrvik</v>
      </c>
      <c r="D44" s="29">
        <f>IF('PD Rang'!C49=0," ",'PD Rang'!C49)</f>
        <v>2</v>
      </c>
      <c r="E44" s="21" t="str">
        <f>IF('PD Rang'!D49=0," ",'PD Rang'!D49)</f>
        <v xml:space="preserve"> </v>
      </c>
      <c r="F44" s="28" t="str">
        <f>IF('PD Rang'!H49=0," ",'PD Rang'!H49)</f>
        <v>Røyrvik</v>
      </c>
      <c r="G44" s="29">
        <f>IF('PD Rang'!I49=0," ",'PD Rang'!I49)</f>
        <v>346.07600000000002</v>
      </c>
      <c r="H44" s="21" t="str">
        <f>IF('PD Rang'!J49=0," ",'PD Rang'!J49)</f>
        <v xml:space="preserve"> </v>
      </c>
      <c r="I44" s="28" t="str">
        <f>IF('PD Rang'!N49=0," ",'PD Rang'!N49)</f>
        <v>Holtålen</v>
      </c>
      <c r="J44" s="60">
        <f>IF('PD Rang'!O49=0," ",'PD Rang'!O49)</f>
        <v>122.06642857142857</v>
      </c>
    </row>
    <row r="45" spans="3:10" ht="14.1" customHeight="1" x14ac:dyDescent="0.2">
      <c r="C45" s="28" t="str">
        <f>IF('PD Rang'!B50=0," ",'PD Rang'!B50)</f>
        <v>Meråker</v>
      </c>
      <c r="D45" s="29">
        <f>IF('PD Rang'!C50=0," ",'PD Rang'!C50)</f>
        <v>1</v>
      </c>
      <c r="E45" s="21" t="str">
        <f>IF('PD Rang'!D50=0," ",'PD Rang'!D50)</f>
        <v xml:space="preserve"> </v>
      </c>
      <c r="F45" s="28" t="str">
        <f>IF('PD Rang'!H50=0," ",'PD Rang'!H50)</f>
        <v>Meråker</v>
      </c>
      <c r="G45" s="29">
        <f>IF('PD Rang'!I50=0," ",'PD Rang'!I50)</f>
        <v>332.89400000000001</v>
      </c>
      <c r="H45" s="21" t="str">
        <f>IF('PD Rang'!J50=0," ",'PD Rang'!J50)</f>
        <v xml:space="preserve"> </v>
      </c>
      <c r="I45" s="28" t="str">
        <f>IF('PD Rang'!N50=0," ",'PD Rang'!N50)</f>
        <v>Frøya</v>
      </c>
      <c r="J45" s="60">
        <f>IF('PD Rang'!O50=0," ",'PD Rang'!O50)</f>
        <v>121.211</v>
      </c>
    </row>
    <row r="46" spans="3:10" ht="14.1" customHeight="1" x14ac:dyDescent="0.2">
      <c r="C46" s="35" t="str">
        <f>IF('PD Rang'!B51=0," ",'PD Rang'!B51)</f>
        <v>Antall</v>
      </c>
      <c r="D46" s="133">
        <f>IF('PD Rang'!C51=0," ",'PD Rang'!C51)</f>
        <v>1184</v>
      </c>
      <c r="E46" s="21" t="str">
        <f>IF('PD Rang'!D51=0," ",'PD Rang'!D51)</f>
        <v xml:space="preserve"> </v>
      </c>
      <c r="F46" s="35" t="str">
        <f>IF('PD Rang'!H51=0," ",'PD Rang'!H51)</f>
        <v>Melkemengde</v>
      </c>
      <c r="G46" s="133">
        <f>IF('PD Rang'!I51=0," ",'PD Rang'!I51)</f>
        <v>311268.77400000003</v>
      </c>
      <c r="H46" s="21" t="str">
        <f>IF('PD Rang'!J51=0," ",'PD Rang'!J51)</f>
        <v xml:space="preserve"> </v>
      </c>
      <c r="I46" s="35" t="str">
        <f>IF('PD Rang'!N51=0," ",'PD Rang'!N51)</f>
        <v>Gj. Snitt</v>
      </c>
      <c r="J46" s="134">
        <f>IF('PD Rang'!O51=0," ",'PD Rang'!O51)</f>
        <v>248.83125528919783</v>
      </c>
    </row>
    <row r="47" spans="3:10" ht="14.1" customHeight="1" x14ac:dyDescent="0.2">
      <c r="D47" s="23"/>
      <c r="G47" s="23"/>
      <c r="J47" s="61"/>
    </row>
    <row r="48" spans="3:10" ht="14.1" customHeight="1" x14ac:dyDescent="0.2">
      <c r="D48" s="23"/>
      <c r="G48" s="23"/>
      <c r="J48" s="61"/>
    </row>
    <row r="49" spans="4:10" ht="14.1" customHeight="1" x14ac:dyDescent="0.2">
      <c r="D49" s="23"/>
      <c r="G49" s="23"/>
      <c r="J49" s="61"/>
    </row>
    <row r="50" spans="4:10" x14ac:dyDescent="0.2">
      <c r="D50" s="23"/>
      <c r="G50" s="23"/>
      <c r="J50" s="61"/>
    </row>
    <row r="51" spans="4:10" x14ac:dyDescent="0.2">
      <c r="D51" s="23"/>
      <c r="G51" s="23"/>
      <c r="J51" s="61"/>
    </row>
    <row r="52" spans="4:10" x14ac:dyDescent="0.2">
      <c r="D52" s="23"/>
      <c r="G52" s="23"/>
      <c r="J52" s="61"/>
    </row>
    <row r="53" spans="4:10" x14ac:dyDescent="0.2">
      <c r="D53" s="23"/>
      <c r="G53" s="23"/>
      <c r="J53" s="61"/>
    </row>
    <row r="54" spans="4:10" x14ac:dyDescent="0.2">
      <c r="D54" s="23"/>
      <c r="G54" s="23"/>
      <c r="J54" s="61"/>
    </row>
    <row r="55" spans="4:10" x14ac:dyDescent="0.2">
      <c r="D55" s="23"/>
      <c r="G55" s="23"/>
      <c r="J55" s="61"/>
    </row>
    <row r="56" spans="4:10" x14ac:dyDescent="0.2">
      <c r="D56" s="23"/>
      <c r="G56" s="23"/>
      <c r="J56" s="61"/>
    </row>
    <row r="57" spans="4:10" x14ac:dyDescent="0.2">
      <c r="D57" s="23"/>
      <c r="G57" s="23"/>
      <c r="J57" s="61"/>
    </row>
    <row r="58" spans="4:10" x14ac:dyDescent="0.2">
      <c r="D58" s="23"/>
      <c r="G58" s="23"/>
      <c r="J58" s="61"/>
    </row>
    <row r="59" spans="4:10" x14ac:dyDescent="0.2">
      <c r="D59" s="23"/>
      <c r="G59" s="23"/>
      <c r="J59" s="61"/>
    </row>
    <row r="60" spans="4:10" x14ac:dyDescent="0.2">
      <c r="D60" s="23"/>
      <c r="G60" s="23"/>
      <c r="J60" s="61"/>
    </row>
    <row r="61" spans="4:10" x14ac:dyDescent="0.2">
      <c r="D61" s="23"/>
      <c r="G61" s="23"/>
      <c r="J61" s="61"/>
    </row>
    <row r="62" spans="4:10" x14ac:dyDescent="0.2">
      <c r="D62" s="23"/>
      <c r="G62" s="23"/>
      <c r="J62" s="61"/>
    </row>
    <row r="63" spans="4:10" x14ac:dyDescent="0.2">
      <c r="D63" s="23"/>
      <c r="G63" s="23"/>
      <c r="J63" s="61"/>
    </row>
    <row r="64" spans="4:10" x14ac:dyDescent="0.2">
      <c r="D64" s="23"/>
      <c r="G64" s="23"/>
      <c r="J64" s="61"/>
    </row>
    <row r="65" spans="4:10" x14ac:dyDescent="0.2">
      <c r="D65" s="23"/>
      <c r="G65" s="23"/>
      <c r="J65" s="61"/>
    </row>
    <row r="66" spans="4:10" x14ac:dyDescent="0.2">
      <c r="D66" s="23"/>
      <c r="G66" s="23"/>
      <c r="J66" s="61"/>
    </row>
    <row r="67" spans="4:10" x14ac:dyDescent="0.2">
      <c r="G67" s="23"/>
      <c r="J67" s="61"/>
    </row>
    <row r="68" spans="4:10" x14ac:dyDescent="0.2">
      <c r="G68" s="23"/>
      <c r="J68" s="61"/>
    </row>
    <row r="69" spans="4:10" x14ac:dyDescent="0.2">
      <c r="G69" s="23"/>
      <c r="J69" s="61"/>
    </row>
    <row r="70" spans="4:10" x14ac:dyDescent="0.2">
      <c r="G70" s="23"/>
      <c r="J70" s="61"/>
    </row>
    <row r="71" spans="4:10" x14ac:dyDescent="0.2">
      <c r="G71" s="23"/>
      <c r="J71" s="61"/>
    </row>
    <row r="72" spans="4:10" x14ac:dyDescent="0.2">
      <c r="G72" s="23"/>
      <c r="J72" s="61"/>
    </row>
    <row r="73" spans="4:10" x14ac:dyDescent="0.2">
      <c r="G73" s="23"/>
      <c r="J73" s="61"/>
    </row>
  </sheetData>
  <mergeCells count="4">
    <mergeCell ref="C6:D6"/>
    <mergeCell ref="F6:G6"/>
    <mergeCell ref="I6:J6"/>
    <mergeCell ref="C2:J2"/>
  </mergeCells>
  <conditionalFormatting sqref="C8:J45">
    <cfRule type="containsBlanks" dxfId="6" priority="1">
      <formula>LEN(TRIM(C8))=0</formula>
    </cfRule>
  </conditionalFormatting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8634E-6522-4BAD-8DDD-4F44F7C2D575}">
  <sheetPr>
    <tabColor theme="7"/>
  </sheetPr>
  <dimension ref="C2:M73"/>
  <sheetViews>
    <sheetView showGridLines="0" tabSelected="1" zoomScale="120" zoomScaleNormal="120" workbookViewId="0">
      <selection activeCell="N44" sqref="N44"/>
    </sheetView>
  </sheetViews>
  <sheetFormatPr baseColWidth="10" defaultRowHeight="12" x14ac:dyDescent="0.2"/>
  <cols>
    <col min="1" max="1" width="4" style="22" customWidth="1"/>
    <col min="2" max="2" width="31.5" style="22" customWidth="1"/>
    <col min="3" max="3" width="12" style="21" customWidth="1"/>
    <col min="4" max="4" width="7.1640625" style="21" customWidth="1"/>
    <col min="5" max="5" width="3.33203125" style="21" customWidth="1"/>
    <col min="6" max="6" width="12" style="21" customWidth="1"/>
    <col min="7" max="7" width="9.5" style="21" customWidth="1"/>
    <col min="8" max="8" width="3.5" style="21" customWidth="1"/>
    <col min="9" max="9" width="11.83203125" style="21" customWidth="1"/>
    <col min="10" max="10" width="6.83203125" style="21" customWidth="1"/>
    <col min="11" max="11" width="8.6640625" style="22" customWidth="1"/>
    <col min="12" max="18" width="12" style="22"/>
    <col min="19" max="19" width="10.1640625" style="22" customWidth="1"/>
    <col min="20" max="24" width="12" style="22"/>
    <col min="25" max="25" width="7.1640625" style="22" customWidth="1"/>
    <col min="26" max="16384" width="12" style="22"/>
  </cols>
  <sheetData>
    <row r="2" spans="3:13" ht="26.25" customHeight="1" x14ac:dyDescent="0.2">
      <c r="C2" s="242" t="str">
        <f>'PD Rang'!E6</f>
        <v>Melkemengde og leverandører i Trøndelag i 2024</v>
      </c>
      <c r="D2" s="242"/>
      <c r="E2" s="242"/>
      <c r="F2" s="242"/>
      <c r="G2" s="242"/>
      <c r="H2" s="242"/>
      <c r="I2" s="242"/>
      <c r="J2" s="242"/>
    </row>
    <row r="3" spans="3:13" s="21" customFormat="1" ht="11.25" customHeight="1" x14ac:dyDescent="0.2">
      <c r="C3" s="235" t="s">
        <v>118</v>
      </c>
      <c r="D3" s="77"/>
      <c r="E3" s="77"/>
      <c r="F3" s="77"/>
      <c r="G3" s="77"/>
      <c r="H3" s="77"/>
      <c r="I3" s="77"/>
      <c r="J3" s="77"/>
    </row>
    <row r="4" spans="3:13" x14ac:dyDescent="0.2">
      <c r="C4" s="187" t="s">
        <v>156</v>
      </c>
      <c r="D4" s="27"/>
      <c r="E4" s="27"/>
      <c r="F4" s="27"/>
      <c r="G4" s="27"/>
      <c r="H4" s="27"/>
      <c r="I4" s="27"/>
      <c r="J4" s="27"/>
    </row>
    <row r="5" spans="3:13" ht="8.25" customHeight="1" x14ac:dyDescent="0.2"/>
    <row r="6" spans="3:13" ht="56.25" customHeight="1" x14ac:dyDescent="0.2">
      <c r="C6" s="243" t="str">
        <f>'PD Rang'!E2</f>
        <v>Antall melkeleverandører i Trøndelag i 2024</v>
      </c>
      <c r="D6" s="243"/>
      <c r="E6" s="67"/>
      <c r="F6" s="243" t="str">
        <f>'PD Rang'!E3</f>
        <v>Innveid melkemengde til meieri i Trøndelag i 2024 i tusen liter</v>
      </c>
      <c r="G6" s="243"/>
      <c r="H6" s="67"/>
      <c r="I6" s="243" t="str">
        <f>'PD Rang'!E4</f>
        <v>Gj.sn. melkemengde per leverandør i Trøndelag i 2024 i tusen liter</v>
      </c>
      <c r="J6" s="243"/>
    </row>
    <row r="7" spans="3:13" ht="26.25" customHeight="1" x14ac:dyDescent="0.2">
      <c r="C7" s="225" t="str">
        <f>IF('PD Rang'!B12=0," ",'PD Rang'!B12)</f>
        <v>Kommune</v>
      </c>
      <c r="D7" s="226" t="s">
        <v>117</v>
      </c>
      <c r="E7" s="227" t="str">
        <f>IF('PD Rang'!D12=0," ",'PD Rang'!D12)</f>
        <v xml:space="preserve"> </v>
      </c>
      <c r="F7" s="225" t="str">
        <f>IF('PD Rang'!H12=0," ",'PD Rang'!H12)</f>
        <v>Kommune</v>
      </c>
      <c r="G7" s="226" t="str">
        <f>IF('PD Rang'!I12=0," ",'PD Rang'!I12)</f>
        <v>Melke-mengde</v>
      </c>
      <c r="H7" s="227" t="str">
        <f>IF('PD Rang'!J12=0," ",'PD Rang'!J12)</f>
        <v xml:space="preserve"> </v>
      </c>
      <c r="I7" s="225" t="str">
        <f>IF('PD Rang'!N12=0," ",'PD Rang'!N12)</f>
        <v>Kommune</v>
      </c>
      <c r="J7" s="226" t="str">
        <f>IF('PD Rang'!O12=0," ",'PD Rang'!O12)</f>
        <v>Gj.snitt</v>
      </c>
      <c r="K7" s="22" t="str">
        <f>IF('PD Rang'!T12=0," ",'PD Rang'!T12)</f>
        <v xml:space="preserve"> </v>
      </c>
      <c r="L7" s="22" t="str">
        <f>IF('PD Rang'!U12=0," ",'PD Rang'!U12)</f>
        <v xml:space="preserve"> </v>
      </c>
      <c r="M7" s="22" t="str">
        <f>IF('PD Rang'!V12=0," ",'PD Rang'!V12)</f>
        <v xml:space="preserve"> </v>
      </c>
    </row>
    <row r="8" spans="3:13" ht="12.95" customHeight="1" x14ac:dyDescent="0.2">
      <c r="C8" s="28" t="str">
        <f>IF('PD Rang'!B13=0," ",'PD Rang'!B13)</f>
        <v>Steinkjer</v>
      </c>
      <c r="D8" s="29">
        <f>IF('PD Rang'!C13=0," ",'PD Rang'!C13)</f>
        <v>106</v>
      </c>
      <c r="E8" s="21" t="str">
        <f>IF('PD Rang'!D13=0," ",'PD Rang'!D13)</f>
        <v xml:space="preserve"> </v>
      </c>
      <c r="F8" s="28" t="str">
        <f>IF('PD Rang'!H13=0," ",'PD Rang'!H13)</f>
        <v>Steinkjer</v>
      </c>
      <c r="G8" s="29">
        <f>IF('PD Rang'!I13=0," ",'PD Rang'!I13)</f>
        <v>29393.233</v>
      </c>
      <c r="H8" s="21" t="str">
        <f>IF('PD Rang'!J13=0," ",'PD Rang'!J13)</f>
        <v xml:space="preserve"> </v>
      </c>
      <c r="I8" s="28" t="str">
        <f>IF('PD Rang'!N13=0," ",'PD Rang'!N13)</f>
        <v>Grong</v>
      </c>
      <c r="J8" s="60">
        <f>IF('PD Rang'!O13=0," ",'PD Rang'!O13)</f>
        <v>374.50235714285719</v>
      </c>
      <c r="K8" s="22" t="str">
        <f>IF('PD Rang'!T13=0," ",'PD Rang'!T13)</f>
        <v xml:space="preserve"> </v>
      </c>
      <c r="L8" s="22" t="str">
        <f>IF('PD Rang'!U13=0," ",'PD Rang'!U13)</f>
        <v xml:space="preserve"> </v>
      </c>
      <c r="M8" s="22" t="str">
        <f>IF('PD Rang'!V13=0," ",'PD Rang'!V13)</f>
        <v xml:space="preserve"> </v>
      </c>
    </row>
    <row r="9" spans="3:13" ht="12.95" customHeight="1" x14ac:dyDescent="0.2">
      <c r="C9" s="28" t="str">
        <f>IF('PD Rang'!B14=0," ",'PD Rang'!B14)</f>
        <v>Orkland</v>
      </c>
      <c r="D9" s="29">
        <f>IF('PD Rang'!C14=0," ",'PD Rang'!C14)</f>
        <v>90</v>
      </c>
      <c r="E9" s="21" t="str">
        <f>IF('PD Rang'!D14=0," ",'PD Rang'!D14)</f>
        <v xml:space="preserve"> </v>
      </c>
      <c r="F9" s="28" t="str">
        <f>IF('PD Rang'!H14=0," ",'PD Rang'!H14)</f>
        <v>Orkland</v>
      </c>
      <c r="G9" s="29">
        <f>IF('PD Rang'!I14=0," ",'PD Rang'!I14)</f>
        <v>26934.589</v>
      </c>
      <c r="H9" s="21" t="str">
        <f>IF('PD Rang'!J14=0," ",'PD Rang'!J14)</f>
        <v xml:space="preserve"> </v>
      </c>
      <c r="I9" s="28" t="str">
        <f>IF('PD Rang'!N14=0," ",'PD Rang'!N14)</f>
        <v>Levanger</v>
      </c>
      <c r="J9" s="60">
        <f>IF('PD Rang'!O14=0," ",'PD Rang'!O14)</f>
        <v>349.78169230769231</v>
      </c>
      <c r="K9" s="22" t="str">
        <f>IF('PD Rang'!T14=0," ",'PD Rang'!T14)</f>
        <v xml:space="preserve"> </v>
      </c>
      <c r="L9" s="22" t="str">
        <f>IF('PD Rang'!U14=0," ",'PD Rang'!U14)</f>
        <v xml:space="preserve"> </v>
      </c>
      <c r="M9" s="22" t="str">
        <f>IF('PD Rang'!V14=0," ",'PD Rang'!V14)</f>
        <v xml:space="preserve"> </v>
      </c>
    </row>
    <row r="10" spans="3:13" ht="12.95" customHeight="1" x14ac:dyDescent="0.2">
      <c r="C10" s="28" t="str">
        <f>IF('PD Rang'!B15=0," ",'PD Rang'!B15)</f>
        <v>Indre Fosen</v>
      </c>
      <c r="D10" s="29">
        <f>IF('PD Rang'!C15=0," ",'PD Rang'!C15)</f>
        <v>70</v>
      </c>
      <c r="E10" s="21" t="str">
        <f>IF('PD Rang'!D15=0," ",'PD Rang'!D15)</f>
        <v xml:space="preserve"> </v>
      </c>
      <c r="F10" s="28" t="str">
        <f>IF('PD Rang'!H15=0," ",'PD Rang'!H15)</f>
        <v>Levanger</v>
      </c>
      <c r="G10" s="29">
        <f>IF('PD Rang'!I15=0," ",'PD Rang'!I15)</f>
        <v>22735.81</v>
      </c>
      <c r="H10" s="21" t="str">
        <f>IF('PD Rang'!J15=0," ",'PD Rang'!J15)</f>
        <v xml:space="preserve"> </v>
      </c>
      <c r="I10" s="28" t="str">
        <f>IF('PD Rang'!N15=0," ",'PD Rang'!N15)</f>
        <v>Ørland</v>
      </c>
      <c r="J10" s="60">
        <f>IF('PD Rang'!O15=0," ",'PD Rang'!O15)</f>
        <v>344.0827142857143</v>
      </c>
      <c r="K10" s="22" t="str">
        <f>IF('PD Rang'!T15=0," ",'PD Rang'!T15)</f>
        <v xml:space="preserve"> </v>
      </c>
      <c r="L10" s="22" t="str">
        <f>IF('PD Rang'!U15=0," ",'PD Rang'!U15)</f>
        <v xml:space="preserve"> </v>
      </c>
      <c r="M10" s="22" t="str">
        <f>IF('PD Rang'!V15=0," ",'PD Rang'!V15)</f>
        <v xml:space="preserve"> </v>
      </c>
    </row>
    <row r="11" spans="3:13" ht="12.95" customHeight="1" x14ac:dyDescent="0.2">
      <c r="C11" s="28" t="str">
        <f>IF('PD Rang'!B16=0," ",'PD Rang'!B16)</f>
        <v>Levanger</v>
      </c>
      <c r="D11" s="29">
        <f>IF('PD Rang'!C16=0," ",'PD Rang'!C16)</f>
        <v>65</v>
      </c>
      <c r="E11" s="21" t="str">
        <f>IF('PD Rang'!D16=0," ",'PD Rang'!D16)</f>
        <v xml:space="preserve"> </v>
      </c>
      <c r="F11" s="28" t="str">
        <f>IF('PD Rang'!H16=0," ",'PD Rang'!H16)</f>
        <v>Indre Fosen</v>
      </c>
      <c r="G11" s="29">
        <f>IF('PD Rang'!I16=0," ",'PD Rang'!I16)</f>
        <v>18261.203000000001</v>
      </c>
      <c r="H11" s="21" t="str">
        <f>IF('PD Rang'!J16=0," ",'PD Rang'!J16)</f>
        <v xml:space="preserve"> </v>
      </c>
      <c r="I11" s="28" t="str">
        <f>IF('PD Rang'!N16=0," ",'PD Rang'!N16)</f>
        <v>Meråker</v>
      </c>
      <c r="J11" s="60">
        <f>IF('PD Rang'!O16=0," ",'PD Rang'!O16)</f>
        <v>332.89400000000001</v>
      </c>
      <c r="K11" s="22" t="str">
        <f>IF('PD Rang'!T16=0," ",'PD Rang'!T16)</f>
        <v xml:space="preserve"> </v>
      </c>
      <c r="L11" s="22" t="str">
        <f>IF('PD Rang'!U16=0," ",'PD Rang'!U16)</f>
        <v xml:space="preserve"> </v>
      </c>
      <c r="M11" s="22" t="str">
        <f>IF('PD Rang'!V16=0," ",'PD Rang'!V16)</f>
        <v xml:space="preserve"> </v>
      </c>
    </row>
    <row r="12" spans="3:13" ht="12.95" customHeight="1" x14ac:dyDescent="0.2">
      <c r="C12" s="28" t="str">
        <f>IF('PD Rang'!B17=0," ",'PD Rang'!B17)</f>
        <v>Midtre Gauldal</v>
      </c>
      <c r="D12" s="29">
        <f>IF('PD Rang'!C17=0," ",'PD Rang'!C17)</f>
        <v>63</v>
      </c>
      <c r="E12" s="21" t="str">
        <f>IF('PD Rang'!D17=0," ",'PD Rang'!D17)</f>
        <v xml:space="preserve"> </v>
      </c>
      <c r="F12" s="28" t="str">
        <f>IF('PD Rang'!H17=0," ",'PD Rang'!H17)</f>
        <v>Namsos</v>
      </c>
      <c r="G12" s="29">
        <f>IF('PD Rang'!I17=0," ",'PD Rang'!I17)</f>
        <v>17296.165000000001</v>
      </c>
      <c r="H12" s="21" t="str">
        <f>IF('PD Rang'!J17=0," ",'PD Rang'!J17)</f>
        <v xml:space="preserve"> </v>
      </c>
      <c r="I12" s="28" t="str">
        <f>IF('PD Rang'!N17=0," ",'PD Rang'!N17)</f>
        <v>Åfjord</v>
      </c>
      <c r="J12" s="60">
        <f>IF('PD Rang'!O17=0," ",'PD Rang'!O17)</f>
        <v>321.66265853658535</v>
      </c>
      <c r="K12" s="22" t="str">
        <f>IF('PD Rang'!T17=0," ",'PD Rang'!T17)</f>
        <v xml:space="preserve"> </v>
      </c>
      <c r="L12" s="22" t="str">
        <f>IF('PD Rang'!U17=0," ",'PD Rang'!U17)</f>
        <v xml:space="preserve"> </v>
      </c>
      <c r="M12" s="22" t="str">
        <f>IF('PD Rang'!V17=0," ",'PD Rang'!V17)</f>
        <v xml:space="preserve"> </v>
      </c>
    </row>
    <row r="13" spans="3:13" ht="12.95" customHeight="1" x14ac:dyDescent="0.2">
      <c r="C13" s="28" t="str">
        <f>IF('PD Rang'!B18=0," ",'PD Rang'!B18)</f>
        <v>Nærøysund</v>
      </c>
      <c r="D13" s="29">
        <f>IF('PD Rang'!C18=0," ",'PD Rang'!C18)</f>
        <v>63</v>
      </c>
      <c r="E13" s="21" t="str">
        <f>IF('PD Rang'!D18=0," ",'PD Rang'!D18)</f>
        <v xml:space="preserve"> </v>
      </c>
      <c r="F13" s="28" t="str">
        <f>IF('PD Rang'!H18=0," ",'PD Rang'!H18)</f>
        <v>Nærøysund</v>
      </c>
      <c r="G13" s="29">
        <f>IF('PD Rang'!I18=0," ",'PD Rang'!I18)</f>
        <v>16523.657999999999</v>
      </c>
      <c r="H13" s="21" t="str">
        <f>IF('PD Rang'!J18=0," ",'PD Rang'!J18)</f>
        <v xml:space="preserve"> </v>
      </c>
      <c r="I13" s="28" t="str">
        <f>IF('PD Rang'!N18=0," ",'PD Rang'!N18)</f>
        <v>Namsos</v>
      </c>
      <c r="J13" s="60">
        <f>IF('PD Rang'!O18=0," ",'PD Rang'!O18)</f>
        <v>320.2993518518519</v>
      </c>
      <c r="K13" s="22" t="str">
        <f>IF('PD Rang'!T18=0," ",'PD Rang'!T18)</f>
        <v xml:space="preserve"> </v>
      </c>
      <c r="L13" s="22" t="str">
        <f>IF('PD Rang'!U18=0," ",'PD Rang'!U18)</f>
        <v xml:space="preserve"> </v>
      </c>
      <c r="M13" s="22" t="str">
        <f>IF('PD Rang'!V18=0," ",'PD Rang'!V18)</f>
        <v xml:space="preserve"> </v>
      </c>
    </row>
    <row r="14" spans="3:13" ht="12.95" customHeight="1" x14ac:dyDescent="0.2">
      <c r="C14" s="28" t="str">
        <f>IF('PD Rang'!B19=0," ",'PD Rang'!B19)</f>
        <v>Namsos</v>
      </c>
      <c r="D14" s="29">
        <f>IF('PD Rang'!C19=0," ",'PD Rang'!C19)</f>
        <v>54</v>
      </c>
      <c r="E14" s="21" t="str">
        <f>IF('PD Rang'!D19=0," ",'PD Rang'!D19)</f>
        <v xml:space="preserve"> </v>
      </c>
      <c r="F14" s="28" t="str">
        <f>IF('PD Rang'!H19=0," ",'PD Rang'!H19)</f>
        <v>Åfjord</v>
      </c>
      <c r="G14" s="29">
        <f>IF('PD Rang'!I19=0," ",'PD Rang'!I19)</f>
        <v>13188.169</v>
      </c>
      <c r="H14" s="21" t="str">
        <f>IF('PD Rang'!J19=0," ",'PD Rang'!J19)</f>
        <v xml:space="preserve"> </v>
      </c>
      <c r="I14" s="28" t="str">
        <f>IF('PD Rang'!N19=0," ",'PD Rang'!N19)</f>
        <v>Orkland</v>
      </c>
      <c r="J14" s="60">
        <f>IF('PD Rang'!O19=0," ",'PD Rang'!O19)</f>
        <v>299.2732111111111</v>
      </c>
      <c r="K14" s="22" t="str">
        <f>IF('PD Rang'!T19=0," ",'PD Rang'!T19)</f>
        <v xml:space="preserve"> </v>
      </c>
      <c r="L14" s="22" t="str">
        <f>IF('PD Rang'!U19=0," ",'PD Rang'!U19)</f>
        <v xml:space="preserve"> </v>
      </c>
      <c r="M14" s="22" t="str">
        <f>IF('PD Rang'!V19=0," ",'PD Rang'!V19)</f>
        <v xml:space="preserve"> </v>
      </c>
    </row>
    <row r="15" spans="3:13" ht="12.95" customHeight="1" x14ac:dyDescent="0.2">
      <c r="C15" s="28" t="str">
        <f>IF('PD Rang'!B20=0," ",'PD Rang'!B20)</f>
        <v>Verdal</v>
      </c>
      <c r="D15" s="29">
        <f>IF('PD Rang'!C20=0," ",'PD Rang'!C20)</f>
        <v>45</v>
      </c>
      <c r="E15" s="21" t="str">
        <f>IF('PD Rang'!D20=0," ",'PD Rang'!D20)</f>
        <v xml:space="preserve"> </v>
      </c>
      <c r="F15" s="28" t="str">
        <f>IF('PD Rang'!H20=0," ",'PD Rang'!H20)</f>
        <v>Verdal</v>
      </c>
      <c r="G15" s="29">
        <f>IF('PD Rang'!I20=0," ",'PD Rang'!I20)</f>
        <v>13006.168</v>
      </c>
      <c r="H15" s="21" t="str">
        <f>IF('PD Rang'!J20=0," ",'PD Rang'!J20)</f>
        <v xml:space="preserve"> </v>
      </c>
      <c r="I15" s="28" t="str">
        <f>IF('PD Rang'!N20=0," ",'PD Rang'!N20)</f>
        <v>Selbu</v>
      </c>
      <c r="J15" s="60">
        <f>IF('PD Rang'!O20=0," ",'PD Rang'!O20)</f>
        <v>293.31209677419355</v>
      </c>
      <c r="K15" s="22" t="str">
        <f>IF('PD Rang'!T20=0," ",'PD Rang'!T20)</f>
        <v xml:space="preserve"> </v>
      </c>
      <c r="L15" s="22" t="str">
        <f>IF('PD Rang'!U20=0," ",'PD Rang'!U20)</f>
        <v xml:space="preserve"> </v>
      </c>
      <c r="M15" s="22" t="str">
        <f>IF('PD Rang'!V20=0," ",'PD Rang'!V20)</f>
        <v xml:space="preserve"> </v>
      </c>
    </row>
    <row r="16" spans="3:13" ht="12.95" customHeight="1" x14ac:dyDescent="0.2">
      <c r="C16" s="28" t="str">
        <f>IF('PD Rang'!B21=0," ",'PD Rang'!B21)</f>
        <v>Inderøy</v>
      </c>
      <c r="D16" s="29">
        <f>IF('PD Rang'!C21=0," ",'PD Rang'!C21)</f>
        <v>42</v>
      </c>
      <c r="E16" s="21" t="str">
        <f>IF('PD Rang'!D21=0," ",'PD Rang'!D21)</f>
        <v xml:space="preserve"> </v>
      </c>
      <c r="F16" s="28" t="str">
        <f>IF('PD Rang'!H21=0," ",'PD Rang'!H21)</f>
        <v>Ørland</v>
      </c>
      <c r="G16" s="29">
        <f>IF('PD Rang'!I21=0," ",'PD Rang'!I21)</f>
        <v>12042.895</v>
      </c>
      <c r="H16" s="21" t="str">
        <f>IF('PD Rang'!J21=0," ",'PD Rang'!J21)</f>
        <v xml:space="preserve"> </v>
      </c>
      <c r="I16" s="28" t="str">
        <f>IF('PD Rang'!N21=0," ",'PD Rang'!N21)</f>
        <v>Verdal</v>
      </c>
      <c r="J16" s="60">
        <f>IF('PD Rang'!O21=0," ",'PD Rang'!O21)</f>
        <v>289.02595555555553</v>
      </c>
      <c r="K16" s="22" t="str">
        <f>IF('PD Rang'!T21=0," ",'PD Rang'!T21)</f>
        <v xml:space="preserve"> </v>
      </c>
      <c r="L16" s="22" t="str">
        <f>IF('PD Rang'!U21=0," ",'PD Rang'!U21)</f>
        <v xml:space="preserve"> </v>
      </c>
      <c r="M16" s="22" t="str">
        <f>IF('PD Rang'!V21=0," ",'PD Rang'!V21)</f>
        <v xml:space="preserve"> </v>
      </c>
    </row>
    <row r="17" spans="3:10" ht="12.95" customHeight="1" x14ac:dyDescent="0.2">
      <c r="C17" s="28" t="str">
        <f>IF('PD Rang'!B22=0," ",'PD Rang'!B22)</f>
        <v>Heim</v>
      </c>
      <c r="D17" s="29">
        <f>IF('PD Rang'!C22=0," ",'PD Rang'!C22)</f>
        <v>42</v>
      </c>
      <c r="E17" s="21" t="str">
        <f>IF('PD Rang'!D22=0," ",'PD Rang'!D22)</f>
        <v xml:space="preserve"> </v>
      </c>
      <c r="F17" s="28" t="str">
        <f>IF('PD Rang'!H22=0," ",'PD Rang'!H22)</f>
        <v>Inderøy</v>
      </c>
      <c r="G17" s="29">
        <f>IF('PD Rang'!I22=0," ",'PD Rang'!I22)</f>
        <v>11480.358</v>
      </c>
      <c r="H17" s="21" t="str">
        <f>IF('PD Rang'!J22=0," ",'PD Rang'!J22)</f>
        <v xml:space="preserve"> </v>
      </c>
      <c r="I17" s="28" t="str">
        <f>IF('PD Rang'!N22=0," ",'PD Rang'!N22)</f>
        <v>Tydal</v>
      </c>
      <c r="J17" s="60">
        <f>IF('PD Rang'!O22=0," ",'PD Rang'!O22)</f>
        <v>284.21481818181815</v>
      </c>
    </row>
    <row r="18" spans="3:10" ht="12.95" customHeight="1" x14ac:dyDescent="0.2">
      <c r="C18" s="28" t="str">
        <f>IF('PD Rang'!B23=0," ",'PD Rang'!B23)</f>
        <v>Åfjord</v>
      </c>
      <c r="D18" s="29">
        <f>IF('PD Rang'!C23=0," ",'PD Rang'!C23)</f>
        <v>41</v>
      </c>
      <c r="E18" s="21" t="str">
        <f>IF('PD Rang'!D23=0," ",'PD Rang'!D23)</f>
        <v xml:space="preserve"> </v>
      </c>
      <c r="F18" s="28" t="str">
        <f>IF('PD Rang'!H23=0," ",'PD Rang'!H23)</f>
        <v>Midtre Gauldal</v>
      </c>
      <c r="G18" s="29">
        <f>IF('PD Rang'!I23=0," ",'PD Rang'!I23)</f>
        <v>11037.285</v>
      </c>
      <c r="H18" s="21" t="str">
        <f>IF('PD Rang'!J23=0," ",'PD Rang'!J23)</f>
        <v xml:space="preserve"> </v>
      </c>
      <c r="I18" s="28" t="str">
        <f>IF('PD Rang'!N23=0," ",'PD Rang'!N23)</f>
        <v>Lierne</v>
      </c>
      <c r="J18" s="60">
        <f>IF('PD Rang'!O23=0," ",'PD Rang'!O23)</f>
        <v>280.95566666666667</v>
      </c>
    </row>
    <row r="19" spans="3:10" ht="12.95" customHeight="1" x14ac:dyDescent="0.2">
      <c r="C19" s="28" t="str">
        <f>IF('PD Rang'!B24=0," ",'PD Rang'!B24)</f>
        <v>Oppdal</v>
      </c>
      <c r="D19" s="29">
        <f>IF('PD Rang'!C24=0," ",'PD Rang'!C24)</f>
        <v>41</v>
      </c>
      <c r="E19" s="21" t="str">
        <f>IF('PD Rang'!D24=0," ",'PD Rang'!D24)</f>
        <v xml:space="preserve"> </v>
      </c>
      <c r="F19" s="28" t="str">
        <f>IF('PD Rang'!H24=0," ",'PD Rang'!H24)</f>
        <v>Heim</v>
      </c>
      <c r="G19" s="29">
        <f>IF('PD Rang'!I24=0," ",'PD Rang'!I24)</f>
        <v>10963.453</v>
      </c>
      <c r="H19" s="21" t="str">
        <f>IF('PD Rang'!J24=0," ",'PD Rang'!J24)</f>
        <v xml:space="preserve"> </v>
      </c>
      <c r="I19" s="28" t="str">
        <f>IF('PD Rang'!N24=0," ",'PD Rang'!N24)</f>
        <v>Flatanger</v>
      </c>
      <c r="J19" s="60">
        <f>IF('PD Rang'!O24=0," ",'PD Rang'!O24)</f>
        <v>280.54124999999999</v>
      </c>
    </row>
    <row r="20" spans="3:10" ht="12.95" customHeight="1" x14ac:dyDescent="0.2">
      <c r="C20" s="28" t="str">
        <f>IF('PD Rang'!B25=0," ",'PD Rang'!B25)</f>
        <v>Rennebu</v>
      </c>
      <c r="D20" s="29">
        <f>IF('PD Rang'!C25=0," ",'PD Rang'!C25)</f>
        <v>39</v>
      </c>
      <c r="E20" s="21" t="str">
        <f>IF('PD Rang'!D25=0," ",'PD Rang'!D25)</f>
        <v xml:space="preserve"> </v>
      </c>
      <c r="F20" s="28" t="str">
        <f>IF('PD Rang'!H25=0," ",'PD Rang'!H25)</f>
        <v>Rindal</v>
      </c>
      <c r="G20" s="29">
        <f>IF('PD Rang'!I25=0," ",'PD Rang'!I25)</f>
        <v>10375.040000000001</v>
      </c>
      <c r="H20" s="21" t="str">
        <f>IF('PD Rang'!J25=0," ",'PD Rang'!J25)</f>
        <v xml:space="preserve"> </v>
      </c>
      <c r="I20" s="28" t="str">
        <f>IF('PD Rang'!N25=0," ",'PD Rang'!N25)</f>
        <v>Snåsa</v>
      </c>
      <c r="J20" s="60">
        <f>IF('PD Rang'!O25=0," ",'PD Rang'!O25)</f>
        <v>279.49149999999997</v>
      </c>
    </row>
    <row r="21" spans="3:10" ht="12.95" customHeight="1" x14ac:dyDescent="0.2">
      <c r="C21" s="28" t="str">
        <f>IF('PD Rang'!B26=0," ",'PD Rang'!B26)</f>
        <v>Rindal</v>
      </c>
      <c r="D21" s="29">
        <f>IF('PD Rang'!C26=0," ",'PD Rang'!C26)</f>
        <v>38</v>
      </c>
      <c r="E21" s="21" t="str">
        <f>IF('PD Rang'!D26=0," ",'PD Rang'!D26)</f>
        <v xml:space="preserve"> </v>
      </c>
      <c r="F21" s="28" t="str">
        <f>IF('PD Rang'!H26=0," ",'PD Rang'!H26)</f>
        <v>Overhalla</v>
      </c>
      <c r="G21" s="29">
        <f>IF('PD Rang'!I26=0," ",'PD Rang'!I26)</f>
        <v>9266.348</v>
      </c>
      <c r="H21" s="21" t="str">
        <f>IF('PD Rang'!J26=0," ",'PD Rang'!J26)</f>
        <v xml:space="preserve"> </v>
      </c>
      <c r="I21" s="28" t="str">
        <f>IF('PD Rang'!N26=0," ",'PD Rang'!N26)</f>
        <v>Steinkjer</v>
      </c>
      <c r="J21" s="60">
        <f>IF('PD Rang'!O26=0," ",'PD Rang'!O26)</f>
        <v>277.29465094339622</v>
      </c>
    </row>
    <row r="22" spans="3:10" ht="12.95" customHeight="1" x14ac:dyDescent="0.2">
      <c r="C22" s="28" t="str">
        <f>IF('PD Rang'!B27=0," ",'PD Rang'!B27)</f>
        <v>Overhalla</v>
      </c>
      <c r="D22" s="29">
        <f>IF('PD Rang'!C27=0," ",'PD Rang'!C27)</f>
        <v>36</v>
      </c>
      <c r="E22" s="21" t="str">
        <f>IF('PD Rang'!D27=0," ",'PD Rang'!D27)</f>
        <v xml:space="preserve"> </v>
      </c>
      <c r="F22" s="28" t="str">
        <f>IF('PD Rang'!H27=0," ",'PD Rang'!H27)</f>
        <v>Selbu</v>
      </c>
      <c r="G22" s="29">
        <f>IF('PD Rang'!I27=0," ",'PD Rang'!I27)</f>
        <v>9092.6749999999993</v>
      </c>
      <c r="H22" s="21" t="str">
        <f>IF('PD Rang'!J27=0," ",'PD Rang'!J27)</f>
        <v xml:space="preserve"> </v>
      </c>
      <c r="I22" s="28" t="str">
        <f>IF('PD Rang'!N27=0," ",'PD Rang'!N27)</f>
        <v>Inderøy</v>
      </c>
      <c r="J22" s="60">
        <f>IF('PD Rang'!O27=0," ",'PD Rang'!O27)</f>
        <v>273.34185714285712</v>
      </c>
    </row>
    <row r="23" spans="3:10" ht="12.95" customHeight="1" x14ac:dyDescent="0.2">
      <c r="C23" s="28" t="str">
        <f>IF('PD Rang'!B28=0," ",'PD Rang'!B28)</f>
        <v>Ørland</v>
      </c>
      <c r="D23" s="29">
        <f>IF('PD Rang'!C28=0," ",'PD Rang'!C28)</f>
        <v>35</v>
      </c>
      <c r="E23" s="21" t="str">
        <f>IF('PD Rang'!D28=0," ",'PD Rang'!D28)</f>
        <v xml:space="preserve"> </v>
      </c>
      <c r="F23" s="28" t="str">
        <f>IF('PD Rang'!H28=0," ",'PD Rang'!H28)</f>
        <v>Snåsa</v>
      </c>
      <c r="G23" s="29">
        <f>IF('PD Rang'!I28=0," ",'PD Rang'!I28)</f>
        <v>7825.7619999999997</v>
      </c>
      <c r="H23" s="21" t="str">
        <f>IF('PD Rang'!J28=0," ",'PD Rang'!J28)</f>
        <v xml:space="preserve"> </v>
      </c>
      <c r="I23" s="28" t="str">
        <f>IF('PD Rang'!N28=0," ",'PD Rang'!N28)</f>
        <v>Rindal</v>
      </c>
      <c r="J23" s="60">
        <f>IF('PD Rang'!O28=0," ",'PD Rang'!O28)</f>
        <v>273.02736842105264</v>
      </c>
    </row>
    <row r="24" spans="3:10" ht="12.95" customHeight="1" x14ac:dyDescent="0.2">
      <c r="C24" s="28" t="str">
        <f>IF('PD Rang'!B29=0," ",'PD Rang'!B29)</f>
        <v>Melhus</v>
      </c>
      <c r="D24" s="29">
        <f>IF('PD Rang'!C29=0," ",'PD Rang'!C29)</f>
        <v>33</v>
      </c>
      <c r="E24" s="21" t="str">
        <f>IF('PD Rang'!D29=0," ",'PD Rang'!D29)</f>
        <v xml:space="preserve"> </v>
      </c>
      <c r="F24" s="28" t="str">
        <f>IF('PD Rang'!H29=0," ",'PD Rang'!H29)</f>
        <v>Oppdal</v>
      </c>
      <c r="G24" s="29">
        <f>IF('PD Rang'!I29=0," ",'PD Rang'!I29)</f>
        <v>7256.8710000000001</v>
      </c>
      <c r="H24" s="21" t="str">
        <f>IF('PD Rang'!J29=0," ",'PD Rang'!J29)</f>
        <v xml:space="preserve"> </v>
      </c>
      <c r="I24" s="28" t="str">
        <f>IF('PD Rang'!N29=0," ",'PD Rang'!N29)</f>
        <v>Høylandet</v>
      </c>
      <c r="J24" s="60">
        <f>IF('PD Rang'!O29=0," ",'PD Rang'!O29)</f>
        <v>266.11831578947368</v>
      </c>
    </row>
    <row r="25" spans="3:10" ht="12.95" customHeight="1" x14ac:dyDescent="0.2">
      <c r="C25" s="28" t="str">
        <f>IF('PD Rang'!B30=0," ",'PD Rang'!B30)</f>
        <v>Selbu</v>
      </c>
      <c r="D25" s="29">
        <f>IF('PD Rang'!C30=0," ",'PD Rang'!C30)</f>
        <v>31</v>
      </c>
      <c r="E25" s="21" t="str">
        <f>IF('PD Rang'!D30=0," ",'PD Rang'!D30)</f>
        <v xml:space="preserve"> </v>
      </c>
      <c r="F25" s="28" t="str">
        <f>IF('PD Rang'!H30=0," ",'PD Rang'!H30)</f>
        <v>Rennebu</v>
      </c>
      <c r="G25" s="29">
        <f>IF('PD Rang'!I30=0," ",'PD Rang'!I30)</f>
        <v>6966.1139999999996</v>
      </c>
      <c r="H25" s="21" t="str">
        <f>IF('PD Rang'!J30=0," ",'PD Rang'!J30)</f>
        <v xml:space="preserve"> </v>
      </c>
      <c r="I25" s="28" t="str">
        <f>IF('PD Rang'!N30=0," ",'PD Rang'!N30)</f>
        <v>Nærøysund</v>
      </c>
      <c r="J25" s="60">
        <f>IF('PD Rang'!O30=0," ",'PD Rang'!O30)</f>
        <v>262.2802857142857</v>
      </c>
    </row>
    <row r="26" spans="3:10" ht="12.95" customHeight="1" x14ac:dyDescent="0.2">
      <c r="C26" s="28" t="str">
        <f>IF('PD Rang'!B31=0," ",'PD Rang'!B31)</f>
        <v>Snåsa</v>
      </c>
      <c r="D26" s="29">
        <f>IF('PD Rang'!C31=0," ",'PD Rang'!C31)</f>
        <v>28</v>
      </c>
      <c r="E26" s="21" t="str">
        <f>IF('PD Rang'!D31=0," ",'PD Rang'!D31)</f>
        <v xml:space="preserve"> </v>
      </c>
      <c r="F26" s="28" t="str">
        <f>IF('PD Rang'!H31=0," ",'PD Rang'!H31)</f>
        <v>Melhus</v>
      </c>
      <c r="G26" s="29">
        <f>IF('PD Rang'!I31=0," ",'PD Rang'!I31)</f>
        <v>6902.13</v>
      </c>
      <c r="H26" s="21" t="str">
        <f>IF('PD Rang'!J31=0," ",'PD Rang'!J31)</f>
        <v xml:space="preserve"> </v>
      </c>
      <c r="I26" s="28" t="str">
        <f>IF('PD Rang'!N31=0," ",'PD Rang'!N31)</f>
        <v>Heim</v>
      </c>
      <c r="J26" s="60">
        <f>IF('PD Rang'!O31=0," ",'PD Rang'!O31)</f>
        <v>261.03459523809522</v>
      </c>
    </row>
    <row r="27" spans="3:10" ht="12.95" customHeight="1" x14ac:dyDescent="0.2">
      <c r="C27" s="28" t="str">
        <f>IF('PD Rang'!B32=0," ",'PD Rang'!B32)</f>
        <v>Stjørdal</v>
      </c>
      <c r="D27" s="29">
        <f>IF('PD Rang'!C32=0," ",'PD Rang'!C32)</f>
        <v>28</v>
      </c>
      <c r="E27" s="21" t="str">
        <f>IF('PD Rang'!D32=0," ",'PD Rang'!D32)</f>
        <v xml:space="preserve"> </v>
      </c>
      <c r="F27" s="28" t="str">
        <f>IF('PD Rang'!H32=0," ",'PD Rang'!H32)</f>
        <v>Røros</v>
      </c>
      <c r="G27" s="29">
        <f>IF('PD Rang'!I32=0," ",'PD Rang'!I32)</f>
        <v>5972.0820000000003</v>
      </c>
      <c r="H27" s="21" t="str">
        <f>IF('PD Rang'!J32=0," ",'PD Rang'!J32)</f>
        <v xml:space="preserve"> </v>
      </c>
      <c r="I27" s="28" t="str">
        <f>IF('PD Rang'!N32=0," ",'PD Rang'!N32)</f>
        <v>Indre Fosen</v>
      </c>
      <c r="J27" s="60">
        <f>IF('PD Rang'!O32=0," ",'PD Rang'!O32)</f>
        <v>260.87432857142858</v>
      </c>
    </row>
    <row r="28" spans="3:10" ht="12.95" customHeight="1" x14ac:dyDescent="0.2">
      <c r="C28" s="28" t="str">
        <f>IF('PD Rang'!B33=0," ",'PD Rang'!B33)</f>
        <v>Røros</v>
      </c>
      <c r="D28" s="29">
        <f>IF('PD Rang'!C33=0," ",'PD Rang'!C33)</f>
        <v>24</v>
      </c>
      <c r="E28" s="21" t="str">
        <f>IF('PD Rang'!D33=0," ",'PD Rang'!D33)</f>
        <v xml:space="preserve"> </v>
      </c>
      <c r="F28" s="28" t="str">
        <f>IF('PD Rang'!H33=0," ",'PD Rang'!H33)</f>
        <v>Stjørdal</v>
      </c>
      <c r="G28" s="29">
        <f>IF('PD Rang'!I33=0," ",'PD Rang'!I33)</f>
        <v>5279.6019999999999</v>
      </c>
      <c r="H28" s="21" t="str">
        <f>IF('PD Rang'!J33=0," ",'PD Rang'!J33)</f>
        <v xml:space="preserve"> </v>
      </c>
      <c r="I28" s="28" t="str">
        <f>IF('PD Rang'!N33=0," ",'PD Rang'!N33)</f>
        <v>Overhalla</v>
      </c>
      <c r="J28" s="60">
        <f>IF('PD Rang'!O33=0," ",'PD Rang'!O33)</f>
        <v>257.39855555555556</v>
      </c>
    </row>
    <row r="29" spans="3:10" ht="12.95" customHeight="1" x14ac:dyDescent="0.2">
      <c r="C29" s="28" t="str">
        <f>IF('PD Rang'!B34=0," ",'PD Rang'!B34)</f>
        <v>Høylandet</v>
      </c>
      <c r="D29" s="29">
        <f>IF('PD Rang'!C34=0," ",'PD Rang'!C34)</f>
        <v>19</v>
      </c>
      <c r="E29" s="21" t="str">
        <f>IF('PD Rang'!D34=0," ",'PD Rang'!D34)</f>
        <v xml:space="preserve"> </v>
      </c>
      <c r="F29" s="28" t="str">
        <f>IF('PD Rang'!H34=0," ",'PD Rang'!H34)</f>
        <v>Grong</v>
      </c>
      <c r="G29" s="29">
        <f>IF('PD Rang'!I34=0," ",'PD Rang'!I34)</f>
        <v>5243.0330000000004</v>
      </c>
      <c r="H29" s="21" t="str">
        <f>IF('PD Rang'!J34=0," ",'PD Rang'!J34)</f>
        <v xml:space="preserve"> </v>
      </c>
      <c r="I29" s="28" t="str">
        <f>IF('PD Rang'!N34=0," ",'PD Rang'!N34)</f>
        <v>Røros</v>
      </c>
      <c r="J29" s="60">
        <f>IF('PD Rang'!O34=0," ",'PD Rang'!O34)</f>
        <v>248.83675000000002</v>
      </c>
    </row>
    <row r="30" spans="3:10" ht="12.95" customHeight="1" x14ac:dyDescent="0.2">
      <c r="C30" s="28" t="str">
        <f>IF('PD Rang'!B35=0," ",'PD Rang'!B35)</f>
        <v>Trondheim</v>
      </c>
      <c r="D30" s="29">
        <f>IF('PD Rang'!C35=0," ",'PD Rang'!C35)</f>
        <v>15</v>
      </c>
      <c r="E30" s="21" t="str">
        <f>IF('PD Rang'!D35=0," ",'PD Rang'!D35)</f>
        <v xml:space="preserve"> </v>
      </c>
      <c r="F30" s="28" t="str">
        <f>IF('PD Rang'!H35=0," ",'PD Rang'!H35)</f>
        <v>Høylandet</v>
      </c>
      <c r="G30" s="29">
        <f>IF('PD Rang'!I35=0," ",'PD Rang'!I35)</f>
        <v>5056.2479999999996</v>
      </c>
      <c r="H30" s="21" t="str">
        <f>IF('PD Rang'!J35=0," ",'PD Rang'!J35)</f>
        <v xml:space="preserve"> </v>
      </c>
      <c r="I30" s="28" t="str">
        <f>IF('PD Rang'!N35=0," ",'PD Rang'!N35)</f>
        <v>Osen</v>
      </c>
      <c r="J30" s="60">
        <f>IF('PD Rang'!O35=0," ",'PD Rang'!O35)</f>
        <v>247.65835714285714</v>
      </c>
    </row>
    <row r="31" spans="3:10" ht="12.95" customHeight="1" x14ac:dyDescent="0.2">
      <c r="C31" s="28" t="str">
        <f>IF('PD Rang'!B36=0," ",'PD Rang'!B36)</f>
        <v>Leka</v>
      </c>
      <c r="D31" s="29">
        <f>IF('PD Rang'!C36=0," ",'PD Rang'!C36)</f>
        <v>15</v>
      </c>
      <c r="E31" s="21" t="str">
        <f>IF('PD Rang'!D36=0," ",'PD Rang'!D36)</f>
        <v xml:space="preserve"> </v>
      </c>
      <c r="F31" s="28" t="str">
        <f>IF('PD Rang'!H36=0," ",'PD Rang'!H36)</f>
        <v>Osen</v>
      </c>
      <c r="G31" s="29">
        <f>IF('PD Rang'!I36=0," ",'PD Rang'!I36)</f>
        <v>3467.2170000000001</v>
      </c>
      <c r="H31" s="21" t="str">
        <f>IF('PD Rang'!J36=0," ",'PD Rang'!J36)</f>
        <v xml:space="preserve"> </v>
      </c>
      <c r="I31" s="28" t="str">
        <f>IF('PD Rang'!N36=0," ",'PD Rang'!N36)</f>
        <v>Malvik</v>
      </c>
      <c r="J31" s="60">
        <f>IF('PD Rang'!O36=0," ",'PD Rang'!O36)</f>
        <v>247.3313</v>
      </c>
    </row>
    <row r="32" spans="3:10" ht="12.95" customHeight="1" x14ac:dyDescent="0.2">
      <c r="C32" s="28" t="str">
        <f>IF('PD Rang'!B37=0," ",'PD Rang'!B37)</f>
        <v>Grong</v>
      </c>
      <c r="D32" s="29">
        <f>IF('PD Rang'!C37=0," ",'PD Rang'!C37)</f>
        <v>14</v>
      </c>
      <c r="E32" s="21" t="str">
        <f>IF('PD Rang'!D37=0," ",'PD Rang'!D37)</f>
        <v xml:space="preserve"> </v>
      </c>
      <c r="F32" s="28" t="str">
        <f>IF('PD Rang'!H37=0," ",'PD Rang'!H37)</f>
        <v>Lierne</v>
      </c>
      <c r="G32" s="29">
        <f>IF('PD Rang'!I37=0," ",'PD Rang'!I37)</f>
        <v>3371.4679999999998</v>
      </c>
      <c r="H32" s="21" t="str">
        <f>IF('PD Rang'!J37=0," ",'PD Rang'!J37)</f>
        <v xml:space="preserve"> </v>
      </c>
      <c r="I32" s="28" t="str">
        <f>IF('PD Rang'!N37=0," ",'PD Rang'!N37)</f>
        <v>Namskogan</v>
      </c>
      <c r="J32" s="60">
        <f>IF('PD Rang'!O37=0," ",'PD Rang'!O37)</f>
        <v>235.552875</v>
      </c>
    </row>
    <row r="33" spans="3:10" ht="12.95" customHeight="1" x14ac:dyDescent="0.2">
      <c r="C33" s="28" t="str">
        <f>IF('PD Rang'!B38=0," ",'PD Rang'!B38)</f>
        <v>Holtålen</v>
      </c>
      <c r="D33" s="29">
        <f>IF('PD Rang'!C38=0," ",'PD Rang'!C38)</f>
        <v>14</v>
      </c>
      <c r="E33" s="21" t="str">
        <f>IF('PD Rang'!D38=0," ",'PD Rang'!D38)</f>
        <v xml:space="preserve"> </v>
      </c>
      <c r="F33" s="28" t="str">
        <f>IF('PD Rang'!H38=0," ",'PD Rang'!H38)</f>
        <v>Tydal</v>
      </c>
      <c r="G33" s="29">
        <f>IF('PD Rang'!I38=0," ",'PD Rang'!I38)</f>
        <v>3126.3629999999998</v>
      </c>
      <c r="H33" s="21" t="str">
        <f>IF('PD Rang'!J38=0," ",'PD Rang'!J38)</f>
        <v xml:space="preserve"> </v>
      </c>
      <c r="I33" s="28" t="str">
        <f>IF('PD Rang'!N38=0," ",'PD Rang'!N38)</f>
        <v>Skaun</v>
      </c>
      <c r="J33" s="60">
        <f>IF('PD Rang'!O38=0," ",'PD Rang'!O38)</f>
        <v>218.77636363636364</v>
      </c>
    </row>
    <row r="34" spans="3:10" ht="12.95" customHeight="1" x14ac:dyDescent="0.2">
      <c r="C34" s="28" t="str">
        <f>IF('PD Rang'!B39=0," ",'PD Rang'!B39)</f>
        <v>Osen</v>
      </c>
      <c r="D34" s="29">
        <f>IF('PD Rang'!C39=0," ",'PD Rang'!C39)</f>
        <v>14</v>
      </c>
      <c r="E34" s="21" t="str">
        <f>IF('PD Rang'!D39=0," ",'PD Rang'!D39)</f>
        <v xml:space="preserve"> </v>
      </c>
      <c r="F34" s="28" t="str">
        <f>IF('PD Rang'!H39=0," ",'PD Rang'!H39)</f>
        <v>Trondheim</v>
      </c>
      <c r="G34" s="29">
        <f>IF('PD Rang'!I39=0," ",'PD Rang'!I39)</f>
        <v>2753.4540000000002</v>
      </c>
      <c r="H34" s="21" t="str">
        <f>IF('PD Rang'!J39=0," ",'PD Rang'!J39)</f>
        <v xml:space="preserve"> </v>
      </c>
      <c r="I34" s="28" t="str">
        <f>IF('PD Rang'!N39=0," ",'PD Rang'!N39)</f>
        <v>Melhus</v>
      </c>
      <c r="J34" s="60">
        <f>IF('PD Rang'!O39=0," ",'PD Rang'!O39)</f>
        <v>209.15545454545455</v>
      </c>
    </row>
    <row r="35" spans="3:10" ht="12.95" customHeight="1" x14ac:dyDescent="0.2">
      <c r="C35" s="28" t="str">
        <f>IF('PD Rang'!B40=0," ",'PD Rang'!B40)</f>
        <v>Lierne</v>
      </c>
      <c r="D35" s="29">
        <f>IF('PD Rang'!C40=0," ",'PD Rang'!C40)</f>
        <v>12</v>
      </c>
      <c r="E35" s="21" t="str">
        <f>IF('PD Rang'!D40=0," ",'PD Rang'!D40)</f>
        <v xml:space="preserve"> </v>
      </c>
      <c r="F35" s="28" t="str">
        <f>IF('PD Rang'!H40=0," ",'PD Rang'!H40)</f>
        <v>Leka</v>
      </c>
      <c r="G35" s="29">
        <f>IF('PD Rang'!I40=0," ",'PD Rang'!I40)</f>
        <v>2559.0070000000001</v>
      </c>
      <c r="H35" s="21" t="str">
        <f>IF('PD Rang'!J40=0," ",'PD Rang'!J40)</f>
        <v xml:space="preserve"> </v>
      </c>
      <c r="I35" s="28" t="str">
        <f>IF('PD Rang'!N40=0," ",'PD Rang'!N40)</f>
        <v>Hitra</v>
      </c>
      <c r="J35" s="60">
        <f>IF('PD Rang'!O40=0," ",'PD Rang'!O40)</f>
        <v>198.453</v>
      </c>
    </row>
    <row r="36" spans="3:10" ht="12.95" customHeight="1" x14ac:dyDescent="0.2">
      <c r="C36" s="28" t="str">
        <f>IF('PD Rang'!B41=0," ",'PD Rang'!B41)</f>
        <v>Hitra</v>
      </c>
      <c r="D36" s="29">
        <f>IF('PD Rang'!C41=0," ",'PD Rang'!C41)</f>
        <v>11</v>
      </c>
      <c r="E36" s="21" t="str">
        <f>IF('PD Rang'!D41=0," ",'PD Rang'!D41)</f>
        <v xml:space="preserve"> </v>
      </c>
      <c r="F36" s="28" t="str">
        <f>IF('PD Rang'!H41=0," ",'PD Rang'!H41)</f>
        <v>Malvik</v>
      </c>
      <c r="G36" s="29">
        <f>IF('PD Rang'!I41=0," ",'PD Rang'!I41)</f>
        <v>2473.3130000000001</v>
      </c>
      <c r="H36" s="21" t="str">
        <f>IF('PD Rang'!J41=0," ",'PD Rang'!J41)</f>
        <v xml:space="preserve"> </v>
      </c>
      <c r="I36" s="28" t="str">
        <f>IF('PD Rang'!N41=0," ",'PD Rang'!N41)</f>
        <v>Stjørdal</v>
      </c>
      <c r="J36" s="60">
        <f>IF('PD Rang'!O41=0," ",'PD Rang'!O41)</f>
        <v>188.55721428571428</v>
      </c>
    </row>
    <row r="37" spans="3:10" ht="12.95" customHeight="1" x14ac:dyDescent="0.2">
      <c r="C37" s="28" t="str">
        <f>IF('PD Rang'!B42=0," ",'PD Rang'!B42)</f>
        <v>Tydal</v>
      </c>
      <c r="D37" s="29">
        <f>IF('PD Rang'!C42=0," ",'PD Rang'!C42)</f>
        <v>11</v>
      </c>
      <c r="E37" s="21" t="str">
        <f>IF('PD Rang'!D42=0," ",'PD Rang'!D42)</f>
        <v xml:space="preserve"> </v>
      </c>
      <c r="F37" s="28" t="str">
        <f>IF('PD Rang'!H42=0," ",'PD Rang'!H42)</f>
        <v>Skaun</v>
      </c>
      <c r="G37" s="29">
        <f>IF('PD Rang'!I42=0," ",'PD Rang'!I42)</f>
        <v>2406.54</v>
      </c>
      <c r="H37" s="21" t="str">
        <f>IF('PD Rang'!J42=0," ",'PD Rang'!J42)</f>
        <v xml:space="preserve"> </v>
      </c>
      <c r="I37" s="28" t="str">
        <f>IF('PD Rang'!N42=0," ",'PD Rang'!N42)</f>
        <v>Trondheim</v>
      </c>
      <c r="J37" s="60">
        <f>IF('PD Rang'!O42=0," ",'PD Rang'!O42)</f>
        <v>183.56360000000001</v>
      </c>
    </row>
    <row r="38" spans="3:10" ht="12.95" customHeight="1" x14ac:dyDescent="0.2">
      <c r="C38" s="28" t="str">
        <f>IF('PD Rang'!B43=0," ",'PD Rang'!B43)</f>
        <v>Skaun</v>
      </c>
      <c r="D38" s="29">
        <f>IF('PD Rang'!C43=0," ",'PD Rang'!C43)</f>
        <v>11</v>
      </c>
      <c r="E38" s="21" t="str">
        <f>IF('PD Rang'!D43=0," ",'PD Rang'!D43)</f>
        <v xml:space="preserve"> </v>
      </c>
      <c r="F38" s="28" t="str">
        <f>IF('PD Rang'!H43=0," ",'PD Rang'!H43)</f>
        <v>Hitra</v>
      </c>
      <c r="G38" s="29">
        <f>IF('PD Rang'!I43=0," ",'PD Rang'!I43)</f>
        <v>2182.9830000000002</v>
      </c>
      <c r="H38" s="21" t="str">
        <f>IF('PD Rang'!J43=0," ",'PD Rang'!J43)</f>
        <v xml:space="preserve"> </v>
      </c>
      <c r="I38" s="28" t="str">
        <f>IF('PD Rang'!N43=0," ",'PD Rang'!N43)</f>
        <v>Rennebu</v>
      </c>
      <c r="J38" s="60">
        <f>IF('PD Rang'!O43=0," ",'PD Rang'!O43)</f>
        <v>178.6183076923077</v>
      </c>
    </row>
    <row r="39" spans="3:10" ht="12.95" customHeight="1" x14ac:dyDescent="0.2">
      <c r="C39" s="28" t="str">
        <f>IF('PD Rang'!B44=0," ",'PD Rang'!B44)</f>
        <v>Malvik</v>
      </c>
      <c r="D39" s="29">
        <f>IF('PD Rang'!C44=0," ",'PD Rang'!C44)</f>
        <v>10</v>
      </c>
      <c r="E39" s="21" t="str">
        <f>IF('PD Rang'!D44=0," ",'PD Rang'!D44)</f>
        <v xml:space="preserve"> </v>
      </c>
      <c r="F39" s="28" t="str">
        <f>IF('PD Rang'!H44=0," ",'PD Rang'!H44)</f>
        <v>Namskogan</v>
      </c>
      <c r="G39" s="29">
        <f>IF('PD Rang'!I44=0," ",'PD Rang'!I44)</f>
        <v>1884.423</v>
      </c>
      <c r="H39" s="21" t="str">
        <f>IF('PD Rang'!J44=0," ",'PD Rang'!J44)</f>
        <v xml:space="preserve"> </v>
      </c>
      <c r="I39" s="28" t="str">
        <f>IF('PD Rang'!N44=0," ",'PD Rang'!N44)</f>
        <v>Frosta</v>
      </c>
      <c r="J39" s="60">
        <f>IF('PD Rang'!O44=0," ",'PD Rang'!O44)</f>
        <v>178.56949999999998</v>
      </c>
    </row>
    <row r="40" spans="3:10" ht="12.95" customHeight="1" x14ac:dyDescent="0.2">
      <c r="C40" s="28" t="str">
        <f>IF('PD Rang'!B45=0," ",'PD Rang'!B45)</f>
        <v>Namskogan</v>
      </c>
      <c r="D40" s="29">
        <f>IF('PD Rang'!C45=0," ",'PD Rang'!C45)</f>
        <v>8</v>
      </c>
      <c r="E40" s="21" t="str">
        <f>IF('PD Rang'!D45=0," ",'PD Rang'!D45)</f>
        <v xml:space="preserve"> </v>
      </c>
      <c r="F40" s="28" t="str">
        <f>IF('PD Rang'!H45=0," ",'PD Rang'!H45)</f>
        <v>Holtålen</v>
      </c>
      <c r="G40" s="29">
        <f>IF('PD Rang'!I45=0," ",'PD Rang'!I45)</f>
        <v>1708.93</v>
      </c>
      <c r="H40" s="21" t="str">
        <f>IF('PD Rang'!J45=0," ",'PD Rang'!J45)</f>
        <v xml:space="preserve"> </v>
      </c>
      <c r="I40" s="28" t="str">
        <f>IF('PD Rang'!N45=0," ",'PD Rang'!N45)</f>
        <v>Oppdal</v>
      </c>
      <c r="J40" s="60">
        <f>IF('PD Rang'!O45=0," ",'PD Rang'!O45)</f>
        <v>176.99685365853659</v>
      </c>
    </row>
    <row r="41" spans="3:10" ht="12.95" customHeight="1" x14ac:dyDescent="0.2">
      <c r="C41" s="28" t="str">
        <f>IF('PD Rang'!B46=0," ",'PD Rang'!B46)</f>
        <v>Frosta</v>
      </c>
      <c r="D41" s="29">
        <f>IF('PD Rang'!C46=0," ",'PD Rang'!C46)</f>
        <v>6</v>
      </c>
      <c r="E41" s="21" t="str">
        <f>IF('PD Rang'!D46=0," ",'PD Rang'!D46)</f>
        <v xml:space="preserve"> </v>
      </c>
      <c r="F41" s="28" t="str">
        <f>IF('PD Rang'!H46=0," ",'PD Rang'!H46)</f>
        <v>Flatanger</v>
      </c>
      <c r="G41" s="29">
        <f>IF('PD Rang'!I46=0," ",'PD Rang'!I46)</f>
        <v>1122.165</v>
      </c>
      <c r="H41" s="21" t="str">
        <f>IF('PD Rang'!J46=0," ",'PD Rang'!J46)</f>
        <v xml:space="preserve"> </v>
      </c>
      <c r="I41" s="28" t="str">
        <f>IF('PD Rang'!N46=0," ",'PD Rang'!N46)</f>
        <v>Midtre Gauldal</v>
      </c>
      <c r="J41" s="60">
        <f>IF('PD Rang'!O46=0," ",'PD Rang'!O46)</f>
        <v>175.19499999999999</v>
      </c>
    </row>
    <row r="42" spans="3:10" ht="12.95" customHeight="1" x14ac:dyDescent="0.2">
      <c r="C42" s="28" t="str">
        <f>IF('PD Rang'!B47=0," ",'PD Rang'!B47)</f>
        <v>Flatanger</v>
      </c>
      <c r="D42" s="29">
        <f>IF('PD Rang'!C47=0," ",'PD Rang'!C47)</f>
        <v>4</v>
      </c>
      <c r="E42" s="21" t="str">
        <f>IF('PD Rang'!D47=0," ",'PD Rang'!D47)</f>
        <v xml:space="preserve"> </v>
      </c>
      <c r="F42" s="28" t="str">
        <f>IF('PD Rang'!H47=0," ",'PD Rang'!H47)</f>
        <v>Frosta</v>
      </c>
      <c r="G42" s="29">
        <f>IF('PD Rang'!I47=0," ",'PD Rang'!I47)</f>
        <v>1071.4169999999999</v>
      </c>
      <c r="H42" s="21" t="str">
        <f>IF('PD Rang'!J47=0," ",'PD Rang'!J47)</f>
        <v xml:space="preserve"> </v>
      </c>
      <c r="I42" s="28" t="str">
        <f>IF('PD Rang'!N47=0," ",'PD Rang'!N47)</f>
        <v>Røyrvik</v>
      </c>
      <c r="J42" s="60">
        <f>IF('PD Rang'!O47=0," ",'PD Rang'!O47)</f>
        <v>173.03800000000001</v>
      </c>
    </row>
    <row r="43" spans="3:10" ht="12.95" customHeight="1" x14ac:dyDescent="0.2">
      <c r="C43" s="28" t="str">
        <f>IF('PD Rang'!B48=0," ",'PD Rang'!B48)</f>
        <v>Frøya</v>
      </c>
      <c r="D43" s="29">
        <f>IF('PD Rang'!C48=0," ",'PD Rang'!C48)</f>
        <v>3</v>
      </c>
      <c r="E43" s="21" t="str">
        <f>IF('PD Rang'!D48=0," ",'PD Rang'!D48)</f>
        <v xml:space="preserve"> </v>
      </c>
      <c r="F43" s="28" t="str">
        <f>IF('PD Rang'!H48=0," ",'PD Rang'!H48)</f>
        <v>Frøya</v>
      </c>
      <c r="G43" s="29">
        <f>IF('PD Rang'!I48=0," ",'PD Rang'!I48)</f>
        <v>363.63299999999998</v>
      </c>
      <c r="H43" s="21" t="str">
        <f>IF('PD Rang'!J48=0," ",'PD Rang'!J48)</f>
        <v xml:space="preserve"> </v>
      </c>
      <c r="I43" s="28" t="str">
        <f>IF('PD Rang'!N48=0," ",'PD Rang'!N48)</f>
        <v>Leka</v>
      </c>
      <c r="J43" s="60">
        <f>IF('PD Rang'!O48=0," ",'PD Rang'!O48)</f>
        <v>170.60046666666668</v>
      </c>
    </row>
    <row r="44" spans="3:10" ht="12.95" customHeight="1" x14ac:dyDescent="0.2">
      <c r="C44" s="28" t="str">
        <f>IF('PD Rang'!B49=0," ",'PD Rang'!B49)</f>
        <v>Røyrvik</v>
      </c>
      <c r="D44" s="29">
        <f>IF('PD Rang'!C49=0," ",'PD Rang'!C49)</f>
        <v>2</v>
      </c>
      <c r="E44" s="21" t="str">
        <f>IF('PD Rang'!D49=0," ",'PD Rang'!D49)</f>
        <v xml:space="preserve"> </v>
      </c>
      <c r="F44" s="28" t="str">
        <f>IF('PD Rang'!H49=0," ",'PD Rang'!H49)</f>
        <v>Røyrvik</v>
      </c>
      <c r="G44" s="29">
        <f>IF('PD Rang'!I49=0," ",'PD Rang'!I49)</f>
        <v>346.07600000000002</v>
      </c>
      <c r="H44" s="21" t="str">
        <f>IF('PD Rang'!J49=0," ",'PD Rang'!J49)</f>
        <v xml:space="preserve"> </v>
      </c>
      <c r="I44" s="28" t="str">
        <f>IF('PD Rang'!N49=0," ",'PD Rang'!N49)</f>
        <v>Holtålen</v>
      </c>
      <c r="J44" s="60">
        <f>IF('PD Rang'!O49=0," ",'PD Rang'!O49)</f>
        <v>122.06642857142857</v>
      </c>
    </row>
    <row r="45" spans="3:10" ht="12.95" customHeight="1" x14ac:dyDescent="0.2">
      <c r="C45" s="28" t="str">
        <f>IF('PD Rang'!B50=0," ",'PD Rang'!B50)</f>
        <v>Meråker</v>
      </c>
      <c r="D45" s="29">
        <f>IF('PD Rang'!C50=0," ",'PD Rang'!C50)</f>
        <v>1</v>
      </c>
      <c r="E45" s="21" t="str">
        <f>IF('PD Rang'!D50=0," ",'PD Rang'!D50)</f>
        <v xml:space="preserve"> </v>
      </c>
      <c r="F45" s="28" t="str">
        <f>IF('PD Rang'!H50=0," ",'PD Rang'!H50)</f>
        <v>Meråker</v>
      </c>
      <c r="G45" s="29">
        <f>IF('PD Rang'!I50=0," ",'PD Rang'!I50)</f>
        <v>332.89400000000001</v>
      </c>
      <c r="H45" s="21" t="str">
        <f>IF('PD Rang'!J50=0," ",'PD Rang'!J50)</f>
        <v xml:space="preserve"> </v>
      </c>
      <c r="I45" s="28" t="str">
        <f>IF('PD Rang'!N50=0," ",'PD Rang'!N50)</f>
        <v>Frøya</v>
      </c>
      <c r="J45" s="60">
        <f>IF('PD Rang'!O50=0," ",'PD Rang'!O50)</f>
        <v>121.211</v>
      </c>
    </row>
    <row r="46" spans="3:10" ht="12.95" customHeight="1" x14ac:dyDescent="0.2">
      <c r="C46" s="35" t="s">
        <v>2</v>
      </c>
      <c r="D46" s="133">
        <f>IF('PD Rang'!C51=0," ",'PD Rang'!C51)</f>
        <v>1184</v>
      </c>
      <c r="E46" s="21" t="str">
        <f>IF('PD Rang'!D51=0," ",'PD Rang'!D51)</f>
        <v xml:space="preserve"> </v>
      </c>
      <c r="F46" s="35" t="s">
        <v>2</v>
      </c>
      <c r="G46" s="133">
        <f>IF('PD Rang'!I51=0," ",'PD Rang'!I51)</f>
        <v>311268.77400000003</v>
      </c>
      <c r="H46" s="21" t="str">
        <f>IF('PD Rang'!J51=0," ",'PD Rang'!J51)</f>
        <v xml:space="preserve"> </v>
      </c>
      <c r="I46" s="35" t="s">
        <v>2</v>
      </c>
      <c r="J46" s="134">
        <f>IF('PD Rang'!O51=0," ",'PD Rang'!O51)</f>
        <v>248.83125528919783</v>
      </c>
    </row>
    <row r="47" spans="3:10" ht="12.95" customHeight="1" x14ac:dyDescent="0.2">
      <c r="D47" s="23"/>
      <c r="G47" s="23"/>
      <c r="J47" s="61"/>
    </row>
    <row r="48" spans="3:10" ht="12.95" customHeight="1" x14ac:dyDescent="0.2">
      <c r="D48" s="23"/>
      <c r="G48" s="23"/>
      <c r="J48" s="61"/>
    </row>
    <row r="49" spans="4:10" ht="12.95" customHeight="1" x14ac:dyDescent="0.2">
      <c r="D49" s="23"/>
      <c r="G49" s="23"/>
      <c r="J49" s="61"/>
    </row>
    <row r="50" spans="4:10" ht="12.95" customHeight="1" x14ac:dyDescent="0.2">
      <c r="D50" s="23"/>
      <c r="G50" s="23"/>
      <c r="J50" s="61"/>
    </row>
    <row r="51" spans="4:10" ht="12.95" customHeight="1" x14ac:dyDescent="0.2">
      <c r="D51" s="23"/>
      <c r="G51" s="23"/>
      <c r="J51" s="61"/>
    </row>
    <row r="52" spans="4:10" ht="12.95" customHeight="1" x14ac:dyDescent="0.2">
      <c r="D52" s="23"/>
      <c r="G52" s="23"/>
      <c r="J52" s="61"/>
    </row>
    <row r="53" spans="4:10" ht="12.95" customHeight="1" x14ac:dyDescent="0.2">
      <c r="D53" s="23"/>
      <c r="G53" s="23"/>
      <c r="J53" s="61"/>
    </row>
    <row r="54" spans="4:10" x14ac:dyDescent="0.2">
      <c r="D54" s="23"/>
      <c r="G54" s="23"/>
      <c r="J54" s="61"/>
    </row>
    <row r="55" spans="4:10" x14ac:dyDescent="0.2">
      <c r="D55" s="23"/>
      <c r="G55" s="23"/>
      <c r="J55" s="61"/>
    </row>
    <row r="56" spans="4:10" x14ac:dyDescent="0.2">
      <c r="D56" s="23"/>
      <c r="G56" s="23"/>
      <c r="J56" s="61"/>
    </row>
    <row r="57" spans="4:10" x14ac:dyDescent="0.2">
      <c r="D57" s="23"/>
      <c r="G57" s="23"/>
      <c r="J57" s="61"/>
    </row>
    <row r="58" spans="4:10" x14ac:dyDescent="0.2">
      <c r="D58" s="23"/>
      <c r="G58" s="23"/>
      <c r="J58" s="61"/>
    </row>
    <row r="59" spans="4:10" x14ac:dyDescent="0.2">
      <c r="D59" s="23"/>
      <c r="G59" s="23"/>
      <c r="J59" s="61"/>
    </row>
    <row r="60" spans="4:10" x14ac:dyDescent="0.2">
      <c r="D60" s="23"/>
      <c r="G60" s="23"/>
      <c r="J60" s="61"/>
    </row>
    <row r="61" spans="4:10" x14ac:dyDescent="0.2">
      <c r="D61" s="23"/>
      <c r="G61" s="23"/>
      <c r="J61" s="61"/>
    </row>
    <row r="62" spans="4:10" x14ac:dyDescent="0.2">
      <c r="D62" s="23"/>
      <c r="G62" s="23"/>
      <c r="J62" s="61"/>
    </row>
    <row r="63" spans="4:10" x14ac:dyDescent="0.2">
      <c r="D63" s="23"/>
      <c r="G63" s="23"/>
      <c r="J63" s="61"/>
    </row>
    <row r="64" spans="4:10" x14ac:dyDescent="0.2">
      <c r="D64" s="23"/>
      <c r="G64" s="23"/>
      <c r="J64" s="61"/>
    </row>
    <row r="65" spans="4:10" x14ac:dyDescent="0.2">
      <c r="D65" s="23"/>
      <c r="G65" s="23"/>
      <c r="J65" s="61"/>
    </row>
    <row r="66" spans="4:10" x14ac:dyDescent="0.2">
      <c r="D66" s="23"/>
      <c r="G66" s="23"/>
      <c r="J66" s="61"/>
    </row>
    <row r="67" spans="4:10" x14ac:dyDescent="0.2">
      <c r="G67" s="23"/>
      <c r="J67" s="61"/>
    </row>
    <row r="68" spans="4:10" x14ac:dyDescent="0.2">
      <c r="G68" s="23"/>
      <c r="J68" s="61"/>
    </row>
    <row r="69" spans="4:10" x14ac:dyDescent="0.2">
      <c r="G69" s="23"/>
      <c r="J69" s="61"/>
    </row>
    <row r="70" spans="4:10" x14ac:dyDescent="0.2">
      <c r="G70" s="23"/>
      <c r="J70" s="61"/>
    </row>
    <row r="71" spans="4:10" x14ac:dyDescent="0.2">
      <c r="G71" s="23"/>
      <c r="J71" s="61"/>
    </row>
    <row r="72" spans="4:10" x14ac:dyDescent="0.2">
      <c r="G72" s="23"/>
      <c r="J72" s="61"/>
    </row>
    <row r="73" spans="4:10" x14ac:dyDescent="0.2">
      <c r="G73" s="23"/>
      <c r="J73" s="61"/>
    </row>
  </sheetData>
  <sheetProtection formatCells="0" selectLockedCells="1" autoFilter="0" pivotTables="0" selectUnlockedCells="1"/>
  <mergeCells count="4">
    <mergeCell ref="C2:J2"/>
    <mergeCell ref="C6:D6"/>
    <mergeCell ref="F6:G6"/>
    <mergeCell ref="I6:J6"/>
  </mergeCells>
  <conditionalFormatting sqref="C8:J46">
    <cfRule type="containsBlanks" dxfId="5" priority="1">
      <formula>LEN(TRIM(C8))=0</formula>
    </cfRule>
  </conditionalFormatting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5A4E-5985-4D6B-AB84-94784764EC1A}">
  <sheetPr>
    <tabColor theme="7"/>
  </sheetPr>
  <dimension ref="B2:AN105"/>
  <sheetViews>
    <sheetView topLeftCell="D48" zoomScale="96" zoomScaleNormal="96" workbookViewId="0">
      <selection activeCell="AK74" sqref="AK74"/>
    </sheetView>
  </sheetViews>
  <sheetFormatPr baseColWidth="10" defaultRowHeight="12" x14ac:dyDescent="0.2"/>
  <cols>
    <col min="1" max="1" width="3.6640625" style="22" customWidth="1"/>
    <col min="2" max="2" width="6.6640625" style="76" customWidth="1"/>
    <col min="3" max="6" width="8.1640625" style="69" customWidth="1"/>
    <col min="7" max="7" width="8.83203125" style="69" customWidth="1"/>
    <col min="8" max="8" width="8.1640625" style="69" customWidth="1"/>
    <col min="9" max="9" width="7.1640625" style="69" customWidth="1"/>
    <col min="10" max="10" width="1.1640625" style="69" customWidth="1"/>
    <col min="11" max="11" width="9.33203125" style="69" customWidth="1"/>
    <col min="12" max="12" width="10.33203125" style="69" customWidth="1"/>
    <col min="13" max="13" width="9.83203125" style="69" customWidth="1"/>
    <col min="14" max="14" width="8.6640625" style="69" customWidth="1"/>
    <col min="15" max="15" width="9" style="69" customWidth="1"/>
    <col min="16" max="16" width="8.1640625" style="69" customWidth="1"/>
    <col min="17" max="17" width="26.83203125" style="69" customWidth="1"/>
    <col min="18" max="18" width="6.33203125" style="21" customWidth="1"/>
    <col min="19" max="19" width="7.1640625" style="132" customWidth="1"/>
    <col min="20" max="23" width="8" style="70" customWidth="1"/>
    <col min="24" max="24" width="8.33203125" style="70" customWidth="1"/>
    <col min="25" max="25" width="8.1640625" style="70" customWidth="1"/>
    <col min="26" max="26" width="6.83203125" style="70" customWidth="1"/>
    <col min="27" max="27" width="1.6640625" style="21" customWidth="1"/>
    <col min="28" max="32" width="12" style="22"/>
    <col min="33" max="33" width="24.1640625" style="22" customWidth="1"/>
    <col min="34" max="34" width="6.33203125" style="22" customWidth="1"/>
    <col min="35" max="37" width="12" style="22"/>
    <col min="38" max="38" width="9.6640625" style="22" customWidth="1"/>
    <col min="39" max="39" width="12" style="22"/>
    <col min="40" max="40" width="31.1640625" style="22" customWidth="1"/>
    <col min="41" max="16384" width="12" style="22"/>
  </cols>
  <sheetData>
    <row r="2" spans="2:40" ht="51.75" customHeight="1" x14ac:dyDescent="0.35">
      <c r="B2" s="261" t="s">
        <v>189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86"/>
      <c r="N2" s="86"/>
      <c r="O2" s="86"/>
      <c r="P2" s="86"/>
      <c r="Q2" s="86"/>
      <c r="R2" s="87"/>
      <c r="S2" s="130"/>
      <c r="T2" s="88"/>
      <c r="U2" s="88"/>
      <c r="V2" s="88"/>
      <c r="W2" s="88"/>
      <c r="X2" s="88"/>
      <c r="Y2" s="88"/>
      <c r="Z2" s="88"/>
      <c r="AA2" s="87"/>
      <c r="AB2" s="89"/>
      <c r="AC2" s="89"/>
      <c r="AD2" s="89"/>
      <c r="AE2" s="89"/>
      <c r="AF2" s="90"/>
      <c r="AG2" s="91"/>
      <c r="AH2" s="91"/>
      <c r="AI2" s="90"/>
      <c r="AJ2" s="90"/>
      <c r="AK2" s="90"/>
      <c r="AL2" s="234" t="s">
        <v>156</v>
      </c>
      <c r="AM2" s="234"/>
      <c r="AN2" s="90"/>
    </row>
    <row r="4" spans="2:40" ht="27" customHeight="1" x14ac:dyDescent="0.2">
      <c r="B4" s="247" t="s">
        <v>190</v>
      </c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S4" s="246" t="s">
        <v>191</v>
      </c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I4" s="247" t="s">
        <v>119</v>
      </c>
      <c r="AJ4" s="247"/>
      <c r="AK4" s="247"/>
      <c r="AL4" s="247"/>
      <c r="AM4" s="247"/>
      <c r="AN4" s="247"/>
    </row>
    <row r="6" spans="2:40" s="68" customFormat="1" ht="46.5" customHeight="1" x14ac:dyDescent="0.2">
      <c r="B6" s="244" t="str">
        <f>IF('D regionene'!B13=0," ",'D regionene'!B13)</f>
        <v>Antall melkeleverandører regionvis i Trøndelag 1995 - 2024</v>
      </c>
      <c r="C6" s="244"/>
      <c r="D6" s="244"/>
      <c r="E6" s="244"/>
      <c r="F6" s="244"/>
      <c r="G6" s="244"/>
      <c r="H6" s="244"/>
      <c r="I6" s="244"/>
      <c r="J6" s="74"/>
      <c r="K6" s="74"/>
      <c r="L6" s="74"/>
      <c r="M6" s="74"/>
      <c r="N6" s="74"/>
      <c r="O6" s="74"/>
      <c r="P6" s="74"/>
      <c r="Q6" s="74"/>
      <c r="R6" s="67" t="str">
        <f>IF('D regionene'!K13=0," ",'D regionene'!K13)</f>
        <v xml:space="preserve"> </v>
      </c>
      <c r="S6" s="245" t="str">
        <f>IF('D regionene'!L13=0," ",'D regionene'!L13)</f>
        <v>Endring i antall melkeleverandører i Trøndelag regionvis 1995 - 2024 i prosent (1995 = 0 %)</v>
      </c>
      <c r="T6" s="245"/>
      <c r="U6" s="245"/>
      <c r="V6" s="245"/>
      <c r="W6" s="245"/>
      <c r="X6" s="245"/>
      <c r="Y6" s="245"/>
      <c r="Z6" s="245"/>
      <c r="AA6" s="67"/>
    </row>
    <row r="7" spans="2:40" s="128" customFormat="1" ht="40.5" customHeight="1" x14ac:dyDescent="0.15">
      <c r="B7" s="119" t="str">
        <f>IF('D regionene'!B15=0," ",'D regionene'!B15)</f>
        <v>År</v>
      </c>
      <c r="C7" s="120" t="s">
        <v>111</v>
      </c>
      <c r="D7" s="120" t="s">
        <v>98</v>
      </c>
      <c r="E7" s="120" t="s">
        <v>112</v>
      </c>
      <c r="F7" s="120" t="s">
        <v>114</v>
      </c>
      <c r="G7" s="120" t="s">
        <v>1</v>
      </c>
      <c r="H7" s="120" t="s">
        <v>101</v>
      </c>
      <c r="I7" s="120" t="s">
        <v>113</v>
      </c>
      <c r="J7" s="121"/>
      <c r="K7" s="121"/>
      <c r="L7" s="121"/>
      <c r="M7" s="121"/>
      <c r="N7" s="121"/>
      <c r="O7" s="121"/>
      <c r="P7" s="121"/>
      <c r="Q7" s="121"/>
      <c r="R7" s="126" t="str">
        <f>IF('D regionene'!K15=0," ",'D regionene'!K15)</f>
        <v xml:space="preserve"> </v>
      </c>
      <c r="S7" s="123" t="str">
        <f>IF('D regionene'!L15=0," ",'D regionene'!L15)</f>
        <v>År</v>
      </c>
      <c r="T7" s="120" t="s">
        <v>111</v>
      </c>
      <c r="U7" s="120" t="s">
        <v>98</v>
      </c>
      <c r="V7" s="120" t="s">
        <v>112</v>
      </c>
      <c r="W7" s="120" t="s">
        <v>114</v>
      </c>
      <c r="X7" s="120" t="s">
        <v>1</v>
      </c>
      <c r="Y7" s="120" t="s">
        <v>101</v>
      </c>
      <c r="Z7" s="120" t="s">
        <v>113</v>
      </c>
      <c r="AA7" s="127"/>
    </row>
    <row r="8" spans="2:40" ht="12.95" customHeight="1" x14ac:dyDescent="0.2">
      <c r="B8" s="129">
        <f>IF('D regionene'!B16=0," ",'D regionene'!B16)</f>
        <v>1995</v>
      </c>
      <c r="C8" s="80">
        <f>IF('D regionene'!C16=0," ",'D regionene'!C16)</f>
        <v>884</v>
      </c>
      <c r="D8" s="80">
        <f>IF('D regionene'!D16=0," ",'D regionene'!D16)</f>
        <v>1164</v>
      </c>
      <c r="E8" s="80">
        <f>IF('D regionene'!E16=0," ",'D regionene'!E16)</f>
        <v>896</v>
      </c>
      <c r="F8" s="80">
        <f>IF('D regionene'!F16=0," ",'D regionene'!F16)</f>
        <v>880</v>
      </c>
      <c r="G8" s="80">
        <f>IF('D regionene'!G16=0," ",'D regionene'!G16)</f>
        <v>110</v>
      </c>
      <c r="H8" s="80">
        <f>IF('D regionene'!H16=0," ",'D regionene'!H16)</f>
        <v>785</v>
      </c>
      <c r="I8" s="80">
        <f>IF('D regionene'!I16=0," ",'D regionene'!I16)</f>
        <v>417</v>
      </c>
      <c r="R8" s="69" t="str">
        <f>IF('D regionene'!K16=0," ",'D regionene'!K16)</f>
        <v xml:space="preserve"> </v>
      </c>
      <c r="S8" s="131">
        <f>IF('D regionene'!L16=0," ",'D regionene'!L16)</f>
        <v>1995</v>
      </c>
      <c r="T8" s="81" t="str">
        <f>IF('D regionene'!M16=0," ",'D regionene'!M16)</f>
        <v xml:space="preserve"> </v>
      </c>
      <c r="U8" s="81" t="str">
        <f>IF('D regionene'!N16=0," ",'D regionene'!N16)</f>
        <v xml:space="preserve"> </v>
      </c>
      <c r="V8" s="81" t="str">
        <f>IF('D regionene'!O16=0," ",'D regionene'!O16)</f>
        <v xml:space="preserve"> </v>
      </c>
      <c r="W8" s="81" t="str">
        <f>IF('D regionene'!P16=0," ",'D regionene'!P16)</f>
        <v xml:space="preserve"> </v>
      </c>
      <c r="X8" s="81" t="str">
        <f>IF('D regionene'!Q16=0," ",'D regionene'!Q16)</f>
        <v xml:space="preserve"> </v>
      </c>
      <c r="Y8" s="81" t="str">
        <f>IF('D regionene'!R16=0," ",'D regionene'!R16)</f>
        <v xml:space="preserve"> </v>
      </c>
      <c r="Z8" s="81" t="str">
        <f>IF('D regionene'!S16=0," ",'D regionene'!S16)</f>
        <v xml:space="preserve"> </v>
      </c>
    </row>
    <row r="9" spans="2:40" ht="12.95" customHeight="1" x14ac:dyDescent="0.2">
      <c r="B9" s="129">
        <f>IF('D regionene'!B17=0," ",'D regionene'!B17)</f>
        <v>1996</v>
      </c>
      <c r="C9" s="80">
        <f>IF('D regionene'!C17=0," ",'D regionene'!C17)</f>
        <v>877</v>
      </c>
      <c r="D9" s="80">
        <f>IF('D regionene'!D17=0," ",'D regionene'!D17)</f>
        <v>1161</v>
      </c>
      <c r="E9" s="80">
        <f>IF('D regionene'!E17=0," ",'D regionene'!E17)</f>
        <v>890</v>
      </c>
      <c r="F9" s="80">
        <f>IF('D regionene'!F17=0," ",'D regionene'!F17)</f>
        <v>878</v>
      </c>
      <c r="G9" s="80">
        <f>IF('D regionene'!G17=0," ",'D regionene'!G17)</f>
        <v>108</v>
      </c>
      <c r="H9" s="80">
        <f>IF('D regionene'!H17=0," ",'D regionene'!H17)</f>
        <v>775</v>
      </c>
      <c r="I9" s="80">
        <f>IF('D regionene'!I17=0," ",'D regionene'!I17)</f>
        <v>414</v>
      </c>
      <c r="R9" s="69" t="str">
        <f>IF('D regionene'!K17=0," ",'D regionene'!K17)</f>
        <v xml:space="preserve"> </v>
      </c>
      <c r="S9" s="131">
        <f>IF('D regionene'!L17=0," ",'D regionene'!L17)</f>
        <v>1996</v>
      </c>
      <c r="T9" s="81">
        <f>IF('D regionene'!M17=0," ",'D regionene'!M17)</f>
        <v>-7.9185520361990946E-3</v>
      </c>
      <c r="U9" s="81">
        <f>IF('D regionene'!N17=0," ",'D regionene'!N17)</f>
        <v>-2.5773195876288659E-3</v>
      </c>
      <c r="V9" s="81">
        <f>IF('D regionene'!O17=0," ",'D regionene'!O17)</f>
        <v>-6.6964285714285711E-3</v>
      </c>
      <c r="W9" s="81">
        <f>IF('D regionene'!P17=0," ",'D regionene'!P17)</f>
        <v>-2.2727272727272726E-3</v>
      </c>
      <c r="X9" s="81">
        <f>IF('D regionene'!Q17=0," ",'D regionene'!Q17)</f>
        <v>-1.8181818181818181E-2</v>
      </c>
      <c r="Y9" s="81">
        <f>IF('D regionene'!R17=0," ",'D regionene'!R17)</f>
        <v>-1.2738853503184714E-2</v>
      </c>
      <c r="Z9" s="81">
        <f>IF('D regionene'!S17=0," ",'D regionene'!S17)</f>
        <v>-7.1942446043165471E-3</v>
      </c>
    </row>
    <row r="10" spans="2:40" ht="12.95" customHeight="1" x14ac:dyDescent="0.2">
      <c r="B10" s="129">
        <f>IF('D regionene'!B18=0," ",'D regionene'!B18)</f>
        <v>1997</v>
      </c>
      <c r="C10" s="80">
        <f>IF('D regionene'!C18=0," ",'D regionene'!C18)</f>
        <v>867</v>
      </c>
      <c r="D10" s="80">
        <f>IF('D regionene'!D18=0," ",'D regionene'!D18)</f>
        <v>1156</v>
      </c>
      <c r="E10" s="80">
        <f>IF('D regionene'!E18=0," ",'D regionene'!E18)</f>
        <v>885</v>
      </c>
      <c r="F10" s="80">
        <f>IF('D regionene'!F18=0," ",'D regionene'!F18)</f>
        <v>872</v>
      </c>
      <c r="G10" s="80">
        <f>IF('D regionene'!G18=0," ",'D regionene'!G18)</f>
        <v>107</v>
      </c>
      <c r="H10" s="80">
        <f>IF('D regionene'!H18=0," ",'D regionene'!H18)</f>
        <v>768</v>
      </c>
      <c r="I10" s="80">
        <f>IF('D regionene'!I18=0," ",'D regionene'!I18)</f>
        <v>410</v>
      </c>
      <c r="R10" s="69" t="str">
        <f>IF('D regionene'!K18=0," ",'D regionene'!K18)</f>
        <v xml:space="preserve"> </v>
      </c>
      <c r="S10" s="131">
        <f>IF('D regionene'!L18=0," ",'D regionene'!L18)</f>
        <v>1997</v>
      </c>
      <c r="T10" s="81">
        <f>IF('D regionene'!M18=0," ",'D regionene'!M18)</f>
        <v>-1.9230769230769232E-2</v>
      </c>
      <c r="U10" s="81">
        <f>IF('D regionene'!N18=0," ",'D regionene'!N18)</f>
        <v>-6.8728522336769758E-3</v>
      </c>
      <c r="V10" s="81">
        <f>IF('D regionene'!O18=0," ",'D regionene'!O18)</f>
        <v>-1.2276785714285714E-2</v>
      </c>
      <c r="W10" s="81">
        <f>IF('D regionene'!P18=0," ",'D regionene'!P18)</f>
        <v>-9.0909090909090905E-3</v>
      </c>
      <c r="X10" s="81">
        <f>IF('D regionene'!Q18=0," ",'D regionene'!Q18)</f>
        <v>-2.7272727272727271E-2</v>
      </c>
      <c r="Y10" s="81">
        <f>IF('D regionene'!R18=0," ",'D regionene'!R18)</f>
        <v>-2.1656050955414011E-2</v>
      </c>
      <c r="Z10" s="81">
        <f>IF('D regionene'!S18=0," ",'D regionene'!S18)</f>
        <v>-1.6786570743405275E-2</v>
      </c>
    </row>
    <row r="11" spans="2:40" ht="12.95" customHeight="1" x14ac:dyDescent="0.2">
      <c r="B11" s="129">
        <f>IF('D regionene'!B19=0," ",'D regionene'!B19)</f>
        <v>1998</v>
      </c>
      <c r="C11" s="80">
        <f>IF('D regionene'!C19=0," ",'D regionene'!C19)</f>
        <v>829</v>
      </c>
      <c r="D11" s="80">
        <f>IF('D regionene'!D19=0," ",'D regionene'!D19)</f>
        <v>1139</v>
      </c>
      <c r="E11" s="80">
        <f>IF('D regionene'!E19=0," ",'D regionene'!E19)</f>
        <v>869</v>
      </c>
      <c r="F11" s="80">
        <f>IF('D regionene'!F19=0," ",'D regionene'!F19)</f>
        <v>833</v>
      </c>
      <c r="G11" s="80">
        <f>IF('D regionene'!G19=0," ",'D regionene'!G19)</f>
        <v>103</v>
      </c>
      <c r="H11" s="80">
        <f>IF('D regionene'!H19=0," ",'D regionene'!H19)</f>
        <v>746</v>
      </c>
      <c r="I11" s="80">
        <f>IF('D regionene'!I19=0," ",'D regionene'!I19)</f>
        <v>402</v>
      </c>
      <c r="R11" s="69" t="str">
        <f>IF('D regionene'!K19=0," ",'D regionene'!K19)</f>
        <v xml:space="preserve"> </v>
      </c>
      <c r="S11" s="131">
        <f>IF('D regionene'!L19=0," ",'D regionene'!L19)</f>
        <v>1998</v>
      </c>
      <c r="T11" s="81">
        <f>IF('D regionene'!M19=0," ",'D regionene'!M19)</f>
        <v>-6.2217194570135748E-2</v>
      </c>
      <c r="U11" s="81">
        <f>IF('D regionene'!N19=0," ",'D regionene'!N19)</f>
        <v>-2.147766323024055E-2</v>
      </c>
      <c r="V11" s="81">
        <f>IF('D regionene'!O19=0," ",'D regionene'!O19)</f>
        <v>-3.0133928571428572E-2</v>
      </c>
      <c r="W11" s="81">
        <f>IF('D regionene'!P19=0," ",'D regionene'!P19)</f>
        <v>-5.3409090909090906E-2</v>
      </c>
      <c r="X11" s="81">
        <f>IF('D regionene'!Q19=0," ",'D regionene'!Q19)</f>
        <v>-6.363636363636363E-2</v>
      </c>
      <c r="Y11" s="81">
        <f>IF('D regionene'!R19=0," ",'D regionene'!R19)</f>
        <v>-4.9681528662420385E-2</v>
      </c>
      <c r="Z11" s="81">
        <f>IF('D regionene'!S19=0," ",'D regionene'!S19)</f>
        <v>-3.5971223021582732E-2</v>
      </c>
    </row>
    <row r="12" spans="2:40" ht="12.95" customHeight="1" x14ac:dyDescent="0.2">
      <c r="B12" s="129">
        <f>IF('D regionene'!B20=0," ",'D regionene'!B20)</f>
        <v>1999</v>
      </c>
      <c r="C12" s="80">
        <f>IF('D regionene'!C20=0," ",'D regionene'!C20)</f>
        <v>779</v>
      </c>
      <c r="D12" s="80">
        <f>IF('D regionene'!D20=0," ",'D regionene'!D20)</f>
        <v>1102</v>
      </c>
      <c r="E12" s="80">
        <f>IF('D regionene'!E20=0," ",'D regionene'!E20)</f>
        <v>842</v>
      </c>
      <c r="F12" s="80">
        <f>IF('D regionene'!F20=0," ",'D regionene'!F20)</f>
        <v>800</v>
      </c>
      <c r="G12" s="80">
        <f>IF('D regionene'!G20=0," ",'D regionene'!G20)</f>
        <v>101</v>
      </c>
      <c r="H12" s="80">
        <f>IF('D regionene'!H20=0," ",'D regionene'!H20)</f>
        <v>721</v>
      </c>
      <c r="I12" s="80">
        <f>IF('D regionene'!I20=0," ",'D regionene'!I20)</f>
        <v>388</v>
      </c>
      <c r="R12" s="69" t="str">
        <f>IF('D regionene'!K20=0," ",'D regionene'!K20)</f>
        <v xml:space="preserve"> </v>
      </c>
      <c r="S12" s="131">
        <f>IF('D regionene'!L20=0," ",'D regionene'!L20)</f>
        <v>1999</v>
      </c>
      <c r="T12" s="81">
        <f>IF('D regionene'!M20=0," ",'D regionene'!M20)</f>
        <v>-0.11877828054298642</v>
      </c>
      <c r="U12" s="81">
        <f>IF('D regionene'!N20=0," ",'D regionene'!N20)</f>
        <v>-5.3264604810996562E-2</v>
      </c>
      <c r="V12" s="81">
        <f>IF('D regionene'!O20=0," ",'D regionene'!O20)</f>
        <v>-6.0267857142857144E-2</v>
      </c>
      <c r="W12" s="81">
        <f>IF('D regionene'!P20=0," ",'D regionene'!P20)</f>
        <v>-9.0909090909090912E-2</v>
      </c>
      <c r="X12" s="81">
        <f>IF('D regionene'!Q20=0," ",'D regionene'!Q20)</f>
        <v>-8.1818181818181818E-2</v>
      </c>
      <c r="Y12" s="81">
        <f>IF('D regionene'!R20=0," ",'D regionene'!R20)</f>
        <v>-8.1528662420382161E-2</v>
      </c>
      <c r="Z12" s="81">
        <f>IF('D regionene'!S20=0," ",'D regionene'!S20)</f>
        <v>-6.9544364508393283E-2</v>
      </c>
    </row>
    <row r="13" spans="2:40" ht="12.95" customHeight="1" x14ac:dyDescent="0.2">
      <c r="B13" s="129">
        <f>IF('D regionene'!B21=0," ",'D regionene'!B21)</f>
        <v>2000</v>
      </c>
      <c r="C13" s="80">
        <f>IF('D regionene'!C21=0," ",'D regionene'!C21)</f>
        <v>750</v>
      </c>
      <c r="D13" s="80">
        <f>IF('D regionene'!D21=0," ",'D regionene'!D21)</f>
        <v>1059</v>
      </c>
      <c r="E13" s="80">
        <f>IF('D regionene'!E21=0," ",'D regionene'!E21)</f>
        <v>817</v>
      </c>
      <c r="F13" s="80">
        <f>IF('D regionene'!F21=0," ",'D regionene'!F21)</f>
        <v>771</v>
      </c>
      <c r="G13" s="80">
        <f>IF('D regionene'!G21=0," ",'D regionene'!G21)</f>
        <v>96</v>
      </c>
      <c r="H13" s="80">
        <f>IF('D regionene'!H21=0," ",'D regionene'!H21)</f>
        <v>695</v>
      </c>
      <c r="I13" s="80">
        <f>IF('D regionene'!I21=0," ",'D regionene'!I21)</f>
        <v>369</v>
      </c>
      <c r="R13" s="69" t="str">
        <f>IF('D regionene'!K21=0," ",'D regionene'!K21)</f>
        <v xml:space="preserve"> </v>
      </c>
      <c r="S13" s="131">
        <f>IF('D regionene'!L21=0," ",'D regionene'!L21)</f>
        <v>2000</v>
      </c>
      <c r="T13" s="81">
        <f>IF('D regionene'!M21=0," ",'D regionene'!M21)</f>
        <v>-0.15158371040723981</v>
      </c>
      <c r="U13" s="81">
        <f>IF('D regionene'!N21=0," ",'D regionene'!N21)</f>
        <v>-9.0206185567010308E-2</v>
      </c>
      <c r="V13" s="81">
        <f>IF('D regionene'!O21=0," ",'D regionene'!O21)</f>
        <v>-8.8169642857142863E-2</v>
      </c>
      <c r="W13" s="81">
        <f>IF('D regionene'!P21=0," ",'D regionene'!P21)</f>
        <v>-0.12386363636363637</v>
      </c>
      <c r="X13" s="81">
        <f>IF('D regionene'!Q21=0," ",'D regionene'!Q21)</f>
        <v>-0.12727272727272726</v>
      </c>
      <c r="Y13" s="81">
        <f>IF('D regionene'!R21=0," ",'D regionene'!R21)</f>
        <v>-0.11464968152866242</v>
      </c>
      <c r="Z13" s="81">
        <f>IF('D regionene'!S21=0," ",'D regionene'!S21)</f>
        <v>-0.11510791366906475</v>
      </c>
    </row>
    <row r="14" spans="2:40" ht="12.95" customHeight="1" x14ac:dyDescent="0.2">
      <c r="B14" s="129">
        <f>IF('D regionene'!B22=0," ",'D regionene'!B22)</f>
        <v>2001</v>
      </c>
      <c r="C14" s="80">
        <f>IF('D regionene'!C22=0," ",'D regionene'!C22)</f>
        <v>660</v>
      </c>
      <c r="D14" s="80">
        <f>IF('D regionene'!D22=0," ",'D regionene'!D22)</f>
        <v>977</v>
      </c>
      <c r="E14" s="80">
        <f>IF('D regionene'!E22=0," ",'D regionene'!E22)</f>
        <v>752</v>
      </c>
      <c r="F14" s="80">
        <f>IF('D regionene'!F22=0," ",'D regionene'!F22)</f>
        <v>698</v>
      </c>
      <c r="G14" s="80">
        <f>IF('D regionene'!G22=0," ",'D regionene'!G22)</f>
        <v>86</v>
      </c>
      <c r="H14" s="80">
        <f>IF('D regionene'!H22=0," ",'D regionene'!H22)</f>
        <v>643</v>
      </c>
      <c r="I14" s="80">
        <f>IF('D regionene'!I22=0," ",'D regionene'!I22)</f>
        <v>335</v>
      </c>
      <c r="R14" s="69" t="str">
        <f>IF('D regionene'!K22=0," ",'D regionene'!K22)</f>
        <v xml:space="preserve"> </v>
      </c>
      <c r="S14" s="131">
        <f>IF('D regionene'!L22=0," ",'D regionene'!L22)</f>
        <v>2001</v>
      </c>
      <c r="T14" s="81">
        <f>IF('D regionene'!M22=0," ",'D regionene'!M22)</f>
        <v>-0.25339366515837103</v>
      </c>
      <c r="U14" s="81">
        <f>IF('D regionene'!N22=0," ",'D regionene'!N22)</f>
        <v>-0.16065292096219932</v>
      </c>
      <c r="V14" s="81">
        <f>IF('D regionene'!O22=0," ",'D regionene'!O22)</f>
        <v>-0.16071428571428573</v>
      </c>
      <c r="W14" s="81">
        <f>IF('D regionene'!P22=0," ",'D regionene'!P22)</f>
        <v>-0.20681818181818182</v>
      </c>
      <c r="X14" s="81">
        <f>IF('D regionene'!Q22=0," ",'D regionene'!Q22)</f>
        <v>-0.21818181818181817</v>
      </c>
      <c r="Y14" s="81">
        <f>IF('D regionene'!R22=0," ",'D regionene'!R22)</f>
        <v>-0.18089171974522292</v>
      </c>
      <c r="Z14" s="81">
        <f>IF('D regionene'!S22=0," ",'D regionene'!S22)</f>
        <v>-0.19664268585131894</v>
      </c>
    </row>
    <row r="15" spans="2:40" ht="12.95" customHeight="1" x14ac:dyDescent="0.2">
      <c r="B15" s="129">
        <f>IF('D regionene'!B23=0," ",'D regionene'!B23)</f>
        <v>2002</v>
      </c>
      <c r="C15" s="80">
        <f>IF('D regionene'!C23=0," ",'D regionene'!C23)</f>
        <v>623</v>
      </c>
      <c r="D15" s="80">
        <f>IF('D regionene'!D23=0," ",'D regionene'!D23)</f>
        <v>912</v>
      </c>
      <c r="E15" s="80">
        <f>IF('D regionene'!E23=0," ",'D regionene'!E23)</f>
        <v>718</v>
      </c>
      <c r="F15" s="80">
        <f>IF('D regionene'!F23=0," ",'D regionene'!F23)</f>
        <v>649</v>
      </c>
      <c r="G15" s="80">
        <f>IF('D regionene'!G23=0," ",'D regionene'!G23)</f>
        <v>77</v>
      </c>
      <c r="H15" s="80">
        <f>IF('D regionene'!H23=0," ",'D regionene'!H23)</f>
        <v>610</v>
      </c>
      <c r="I15" s="80">
        <f>IF('D regionene'!I23=0," ",'D regionene'!I23)</f>
        <v>313</v>
      </c>
      <c r="R15" s="69" t="str">
        <f>IF('D regionene'!K23=0," ",'D regionene'!K23)</f>
        <v xml:space="preserve"> </v>
      </c>
      <c r="S15" s="131">
        <f>IF('D regionene'!L23=0," ",'D regionene'!L23)</f>
        <v>2002</v>
      </c>
      <c r="T15" s="81">
        <f>IF('D regionene'!M23=0," ",'D regionene'!M23)</f>
        <v>-0.29524886877828055</v>
      </c>
      <c r="U15" s="81">
        <f>IF('D regionene'!N23=0," ",'D regionene'!N23)</f>
        <v>-0.21649484536082475</v>
      </c>
      <c r="V15" s="81">
        <f>IF('D regionene'!O23=0," ",'D regionene'!O23)</f>
        <v>-0.19866071428571427</v>
      </c>
      <c r="W15" s="81">
        <f>IF('D regionene'!P23=0," ",'D regionene'!P23)</f>
        <v>-0.26250000000000001</v>
      </c>
      <c r="X15" s="81">
        <f>IF('D regionene'!Q23=0," ",'D regionene'!Q23)</f>
        <v>-0.3</v>
      </c>
      <c r="Y15" s="81">
        <f>IF('D regionene'!R23=0," ",'D regionene'!R23)</f>
        <v>-0.22292993630573249</v>
      </c>
      <c r="Z15" s="81">
        <f>IF('D regionene'!S23=0," ",'D regionene'!S23)</f>
        <v>-0.24940047961630696</v>
      </c>
    </row>
    <row r="16" spans="2:40" ht="12.95" customHeight="1" x14ac:dyDescent="0.2">
      <c r="B16" s="129">
        <f>IF('D regionene'!B24=0," ",'D regionene'!B24)</f>
        <v>2003</v>
      </c>
      <c r="C16" s="80">
        <f>IF('D regionene'!C24=0," ",'D regionene'!C24)</f>
        <v>590</v>
      </c>
      <c r="D16" s="80">
        <f>IF('D regionene'!D24=0," ",'D regionene'!D24)</f>
        <v>851</v>
      </c>
      <c r="E16" s="80">
        <f>IF('D regionene'!E24=0," ",'D regionene'!E24)</f>
        <v>681</v>
      </c>
      <c r="F16" s="80">
        <f>IF('D regionene'!F24=0," ",'D regionene'!F24)</f>
        <v>615</v>
      </c>
      <c r="G16" s="80">
        <f>IF('D regionene'!G24=0," ",'D regionene'!G24)</f>
        <v>72</v>
      </c>
      <c r="H16" s="80">
        <f>IF('D regionene'!H24=0," ",'D regionene'!H24)</f>
        <v>584</v>
      </c>
      <c r="I16" s="80">
        <f>IF('D regionene'!I24=0," ",'D regionene'!I24)</f>
        <v>290</v>
      </c>
      <c r="R16" s="69" t="str">
        <f>IF('D regionene'!K24=0," ",'D regionene'!K24)</f>
        <v xml:space="preserve"> </v>
      </c>
      <c r="S16" s="131">
        <f>IF('D regionene'!L24=0," ",'D regionene'!L24)</f>
        <v>2003</v>
      </c>
      <c r="T16" s="81">
        <f>IF('D regionene'!M24=0," ",'D regionene'!M24)</f>
        <v>-0.33257918552036198</v>
      </c>
      <c r="U16" s="81">
        <f>IF('D regionene'!N24=0," ",'D regionene'!N24)</f>
        <v>-0.26890034364261167</v>
      </c>
      <c r="V16" s="81">
        <f>IF('D regionene'!O24=0," ",'D regionene'!O24)</f>
        <v>-0.23995535714285715</v>
      </c>
      <c r="W16" s="81">
        <f>IF('D regionene'!P24=0," ",'D regionene'!P24)</f>
        <v>-0.30113636363636365</v>
      </c>
      <c r="X16" s="81">
        <f>IF('D regionene'!Q24=0," ",'D regionene'!Q24)</f>
        <v>-0.34545454545454546</v>
      </c>
      <c r="Y16" s="81">
        <f>IF('D regionene'!R24=0," ",'D regionene'!R24)</f>
        <v>-0.25605095541401274</v>
      </c>
      <c r="Z16" s="81">
        <f>IF('D regionene'!S24=0," ",'D regionene'!S24)</f>
        <v>-0.30455635491606714</v>
      </c>
    </row>
    <row r="17" spans="2:26" ht="12.95" customHeight="1" x14ac:dyDescent="0.2">
      <c r="B17" s="129">
        <f>IF('D regionene'!B25=0," ",'D regionene'!B25)</f>
        <v>2004</v>
      </c>
      <c r="C17" s="80">
        <f>IF('D regionene'!C25=0," ",'D regionene'!C25)</f>
        <v>556</v>
      </c>
      <c r="D17" s="80">
        <f>IF('D regionene'!D25=0," ",'D regionene'!D25)</f>
        <v>822</v>
      </c>
      <c r="E17" s="80">
        <f>IF('D regionene'!E25=0," ",'D regionene'!E25)</f>
        <v>647</v>
      </c>
      <c r="F17" s="80">
        <f>IF('D regionene'!F25=0," ",'D regionene'!F25)</f>
        <v>586</v>
      </c>
      <c r="G17" s="80">
        <f>IF('D regionene'!G25=0," ",'D regionene'!G25)</f>
        <v>67</v>
      </c>
      <c r="H17" s="80">
        <f>IF('D regionene'!H25=0," ",'D regionene'!H25)</f>
        <v>563</v>
      </c>
      <c r="I17" s="80">
        <f>IF('D regionene'!I25=0," ",'D regionene'!I25)</f>
        <v>278</v>
      </c>
      <c r="R17" s="69" t="str">
        <f>IF('D regionene'!K25=0," ",'D regionene'!K25)</f>
        <v xml:space="preserve"> </v>
      </c>
      <c r="S17" s="131">
        <f>IF('D regionene'!L25=0," ",'D regionene'!L25)</f>
        <v>2004</v>
      </c>
      <c r="T17" s="81">
        <f>IF('D regionene'!M25=0," ",'D regionene'!M25)</f>
        <v>-0.37104072398190047</v>
      </c>
      <c r="U17" s="81">
        <f>IF('D regionene'!N25=0," ",'D regionene'!N25)</f>
        <v>-0.29381443298969073</v>
      </c>
      <c r="V17" s="81">
        <f>IF('D regionene'!O25=0," ",'D regionene'!O25)</f>
        <v>-0.2779017857142857</v>
      </c>
      <c r="W17" s="81">
        <f>IF('D regionene'!P25=0," ",'D regionene'!P25)</f>
        <v>-0.33409090909090911</v>
      </c>
      <c r="X17" s="81">
        <f>IF('D regionene'!Q25=0," ",'D regionene'!Q25)</f>
        <v>-0.39090909090909093</v>
      </c>
      <c r="Y17" s="81">
        <f>IF('D regionene'!R25=0," ",'D regionene'!R25)</f>
        <v>-0.28280254777070063</v>
      </c>
      <c r="Z17" s="81">
        <f>IF('D regionene'!S25=0," ",'D regionene'!S25)</f>
        <v>-0.33333333333333331</v>
      </c>
    </row>
    <row r="18" spans="2:26" ht="12.95" customHeight="1" x14ac:dyDescent="0.2">
      <c r="B18" s="129">
        <f>IF('D regionene'!B26=0," ",'D regionene'!B26)</f>
        <v>2005</v>
      </c>
      <c r="C18" s="80">
        <f>IF('D regionene'!C26=0," ",'D regionene'!C26)</f>
        <v>528</v>
      </c>
      <c r="D18" s="80">
        <f>IF('D regionene'!D26=0," ",'D regionene'!D26)</f>
        <v>788</v>
      </c>
      <c r="E18" s="80">
        <f>IF('D regionene'!E26=0," ",'D regionene'!E26)</f>
        <v>618</v>
      </c>
      <c r="F18" s="80">
        <f>IF('D regionene'!F26=0," ",'D regionene'!F26)</f>
        <v>564</v>
      </c>
      <c r="G18" s="80">
        <f>IF('D regionene'!G26=0," ",'D regionene'!G26)</f>
        <v>64</v>
      </c>
      <c r="H18" s="80">
        <f>IF('D regionene'!H26=0," ",'D regionene'!H26)</f>
        <v>541</v>
      </c>
      <c r="I18" s="80">
        <f>IF('D regionene'!I26=0," ",'D regionene'!I26)</f>
        <v>263</v>
      </c>
      <c r="R18" s="69" t="str">
        <f>IF('D regionene'!K26=0," ",'D regionene'!K26)</f>
        <v xml:space="preserve"> </v>
      </c>
      <c r="S18" s="131">
        <f>IF('D regionene'!L26=0," ",'D regionene'!L26)</f>
        <v>2005</v>
      </c>
      <c r="T18" s="81">
        <f>IF('D regionene'!M26=0," ",'D regionene'!M26)</f>
        <v>-0.40271493212669685</v>
      </c>
      <c r="U18" s="81">
        <f>IF('D regionene'!N26=0," ",'D regionene'!N26)</f>
        <v>-0.32302405498281789</v>
      </c>
      <c r="V18" s="81">
        <f>IF('D regionene'!O26=0," ",'D regionene'!O26)</f>
        <v>-0.31026785714285715</v>
      </c>
      <c r="W18" s="81">
        <f>IF('D regionene'!P26=0," ",'D regionene'!P26)</f>
        <v>-0.35909090909090907</v>
      </c>
      <c r="X18" s="81">
        <f>IF('D regionene'!Q26=0," ",'D regionene'!Q26)</f>
        <v>-0.41818181818181815</v>
      </c>
      <c r="Y18" s="81">
        <f>IF('D regionene'!R26=0," ",'D regionene'!R26)</f>
        <v>-0.31082802547770699</v>
      </c>
      <c r="Z18" s="81">
        <f>IF('D regionene'!S26=0," ",'D regionene'!S26)</f>
        <v>-0.36930455635491605</v>
      </c>
    </row>
    <row r="19" spans="2:26" ht="12.95" customHeight="1" x14ac:dyDescent="0.2">
      <c r="B19" s="129">
        <f>IF('D regionene'!B27=0," ",'D regionene'!B27)</f>
        <v>2006</v>
      </c>
      <c r="C19" s="80">
        <f>IF('D regionene'!C27=0," ",'D regionene'!C27)</f>
        <v>487</v>
      </c>
      <c r="D19" s="80">
        <f>IF('D regionene'!D27=0," ",'D regionene'!D27)</f>
        <v>735</v>
      </c>
      <c r="E19" s="80">
        <f>IF('D regionene'!E27=0," ",'D regionene'!E27)</f>
        <v>573</v>
      </c>
      <c r="F19" s="80">
        <f>IF('D regionene'!F27=0," ",'D regionene'!F27)</f>
        <v>526</v>
      </c>
      <c r="G19" s="80">
        <f>IF('D regionene'!G27=0," ",'D regionene'!G27)</f>
        <v>54</v>
      </c>
      <c r="H19" s="80">
        <f>IF('D regionene'!H27=0," ",'D regionene'!H27)</f>
        <v>504</v>
      </c>
      <c r="I19" s="80">
        <f>IF('D regionene'!I27=0," ",'D regionene'!I27)</f>
        <v>236</v>
      </c>
      <c r="R19" s="69" t="str">
        <f>IF('D regionene'!K27=0," ",'D regionene'!K27)</f>
        <v xml:space="preserve"> </v>
      </c>
      <c r="S19" s="131">
        <f>IF('D regionene'!L27=0," ",'D regionene'!L27)</f>
        <v>2006</v>
      </c>
      <c r="T19" s="81">
        <f>IF('D regionene'!M27=0," ",'D regionene'!M27)</f>
        <v>-0.4490950226244344</v>
      </c>
      <c r="U19" s="81">
        <f>IF('D regionene'!N27=0," ",'D regionene'!N27)</f>
        <v>-0.36855670103092786</v>
      </c>
      <c r="V19" s="81">
        <f>IF('D regionene'!O27=0," ",'D regionene'!O27)</f>
        <v>-0.36049107142857145</v>
      </c>
      <c r="W19" s="81">
        <f>IF('D regionene'!P27=0," ",'D regionene'!P27)</f>
        <v>-0.40227272727272728</v>
      </c>
      <c r="X19" s="81">
        <f>IF('D regionene'!Q27=0," ",'D regionene'!Q27)</f>
        <v>-0.50909090909090904</v>
      </c>
      <c r="Y19" s="81">
        <f>IF('D regionene'!R27=0," ",'D regionene'!R27)</f>
        <v>-0.35796178343949042</v>
      </c>
      <c r="Z19" s="81">
        <f>IF('D regionene'!S27=0," ",'D regionene'!S27)</f>
        <v>-0.43405275779376501</v>
      </c>
    </row>
    <row r="20" spans="2:26" ht="12.95" customHeight="1" x14ac:dyDescent="0.2">
      <c r="B20" s="129">
        <f>IF('D regionene'!B28=0," ",'D regionene'!B28)</f>
        <v>2007</v>
      </c>
      <c r="C20" s="80">
        <f>IF('D regionene'!C28=0," ",'D regionene'!C28)</f>
        <v>439</v>
      </c>
      <c r="D20" s="80">
        <f>IF('D regionene'!D28=0," ",'D regionene'!D28)</f>
        <v>675</v>
      </c>
      <c r="E20" s="80">
        <f>IF('D regionene'!E28=0," ",'D regionene'!E28)</f>
        <v>526</v>
      </c>
      <c r="F20" s="80">
        <f>IF('D regionene'!F28=0," ",'D regionene'!F28)</f>
        <v>496</v>
      </c>
      <c r="G20" s="80">
        <f>IF('D regionene'!G28=0," ",'D regionene'!G28)</f>
        <v>50</v>
      </c>
      <c r="H20" s="80">
        <f>IF('D regionene'!H28=0," ",'D regionene'!H28)</f>
        <v>480</v>
      </c>
      <c r="I20" s="80">
        <f>IF('D regionene'!I28=0," ",'D regionene'!I28)</f>
        <v>208</v>
      </c>
      <c r="R20" s="69" t="str">
        <f>IF('D regionene'!K28=0," ",'D regionene'!K28)</f>
        <v xml:space="preserve"> </v>
      </c>
      <c r="S20" s="131">
        <f>IF('D regionene'!L28=0," ",'D regionene'!L28)</f>
        <v>2007</v>
      </c>
      <c r="T20" s="81">
        <f>IF('D regionene'!M28=0," ",'D regionene'!M28)</f>
        <v>-0.50339366515837103</v>
      </c>
      <c r="U20" s="81">
        <f>IF('D regionene'!N28=0," ",'D regionene'!N28)</f>
        <v>-0.42010309278350516</v>
      </c>
      <c r="V20" s="81">
        <f>IF('D regionene'!O28=0," ",'D regionene'!O28)</f>
        <v>-0.41294642857142855</v>
      </c>
      <c r="W20" s="81">
        <f>IF('D regionene'!P28=0," ",'D regionene'!P28)</f>
        <v>-0.43636363636363634</v>
      </c>
      <c r="X20" s="81">
        <f>IF('D regionene'!Q28=0," ",'D regionene'!Q28)</f>
        <v>-0.54545454545454541</v>
      </c>
      <c r="Y20" s="81">
        <f>IF('D regionene'!R28=0," ",'D regionene'!R28)</f>
        <v>-0.38853503184713378</v>
      </c>
      <c r="Z20" s="81">
        <f>IF('D regionene'!S28=0," ",'D regionene'!S28)</f>
        <v>-0.50119904076738608</v>
      </c>
    </row>
    <row r="21" spans="2:26" ht="12.95" customHeight="1" x14ac:dyDescent="0.2">
      <c r="B21" s="129">
        <f>IF('D regionene'!B29=0," ",'D regionene'!B29)</f>
        <v>2008</v>
      </c>
      <c r="C21" s="80">
        <f>IF('D regionene'!C29=0," ",'D regionene'!C29)</f>
        <v>407</v>
      </c>
      <c r="D21" s="80">
        <f>IF('D regionene'!D29=0," ",'D regionene'!D29)</f>
        <v>634</v>
      </c>
      <c r="E21" s="80">
        <f>IF('D regionene'!E29=0," ",'D regionene'!E29)</f>
        <v>504</v>
      </c>
      <c r="F21" s="80">
        <f>IF('D regionene'!F29=0," ",'D regionene'!F29)</f>
        <v>458</v>
      </c>
      <c r="G21" s="80">
        <f>IF('D regionene'!G29=0," ",'D regionene'!G29)</f>
        <v>45</v>
      </c>
      <c r="H21" s="80">
        <f>IF('D regionene'!H29=0," ",'D regionene'!H29)</f>
        <v>456</v>
      </c>
      <c r="I21" s="80">
        <f>IF('D regionene'!I29=0," ",'D regionene'!I29)</f>
        <v>191</v>
      </c>
      <c r="R21" s="69" t="str">
        <f>IF('D regionene'!K29=0," ",'D regionene'!K29)</f>
        <v xml:space="preserve"> </v>
      </c>
      <c r="S21" s="131">
        <f>IF('D regionene'!L29=0," ",'D regionene'!L29)</f>
        <v>2008</v>
      </c>
      <c r="T21" s="81">
        <f>IF('D regionene'!M29=0," ",'D regionene'!M29)</f>
        <v>-0.53959276018099545</v>
      </c>
      <c r="U21" s="81">
        <f>IF('D regionene'!N29=0," ",'D regionene'!N29)</f>
        <v>-0.45532646048109965</v>
      </c>
      <c r="V21" s="81">
        <f>IF('D regionene'!O29=0," ",'D regionene'!O29)</f>
        <v>-0.4375</v>
      </c>
      <c r="W21" s="81">
        <f>IF('D regionene'!P29=0," ",'D regionene'!P29)</f>
        <v>-0.47954545454545455</v>
      </c>
      <c r="X21" s="81">
        <f>IF('D regionene'!Q29=0," ",'D regionene'!Q29)</f>
        <v>-0.59090909090909094</v>
      </c>
      <c r="Y21" s="81">
        <f>IF('D regionene'!R29=0," ",'D regionene'!R29)</f>
        <v>-0.41910828025477709</v>
      </c>
      <c r="Z21" s="81">
        <f>IF('D regionene'!S29=0," ",'D regionene'!S29)</f>
        <v>-0.54196642685851315</v>
      </c>
    </row>
    <row r="22" spans="2:26" ht="12.95" customHeight="1" x14ac:dyDescent="0.2">
      <c r="B22" s="129">
        <f>IF('D regionene'!B30=0," ",'D regionene'!B30)</f>
        <v>2009</v>
      </c>
      <c r="C22" s="80">
        <f>IF('D regionene'!C30=0," ",'D regionene'!C30)</f>
        <v>369</v>
      </c>
      <c r="D22" s="80">
        <f>IF('D regionene'!D30=0," ",'D regionene'!D30)</f>
        <v>574</v>
      </c>
      <c r="E22" s="80">
        <f>IF('D regionene'!E30=0," ",'D regionene'!E30)</f>
        <v>463</v>
      </c>
      <c r="F22" s="80">
        <f>IF('D regionene'!F30=0," ",'D regionene'!F30)</f>
        <v>429</v>
      </c>
      <c r="G22" s="80">
        <f>IF('D regionene'!G30=0," ",'D regionene'!G30)</f>
        <v>42</v>
      </c>
      <c r="H22" s="80">
        <f>IF('D regionene'!H30=0," ",'D regionene'!H30)</f>
        <v>418</v>
      </c>
      <c r="I22" s="80">
        <f>IF('D regionene'!I30=0," ",'D regionene'!I30)</f>
        <v>175</v>
      </c>
      <c r="R22" s="69" t="str">
        <f>IF('D regionene'!K30=0," ",'D regionene'!K30)</f>
        <v xml:space="preserve"> </v>
      </c>
      <c r="S22" s="131">
        <f>IF('D regionene'!L30=0," ",'D regionene'!L30)</f>
        <v>2009</v>
      </c>
      <c r="T22" s="81">
        <f>IF('D regionene'!M30=0," ",'D regionene'!M30)</f>
        <v>-0.58257918552036203</v>
      </c>
      <c r="U22" s="81">
        <f>IF('D regionene'!N30=0," ",'D regionene'!N30)</f>
        <v>-0.50687285223367695</v>
      </c>
      <c r="V22" s="81">
        <f>IF('D regionene'!O30=0," ",'D regionene'!O30)</f>
        <v>-0.48325892857142855</v>
      </c>
      <c r="W22" s="81">
        <f>IF('D regionene'!P30=0," ",'D regionene'!P30)</f>
        <v>-0.51249999999999996</v>
      </c>
      <c r="X22" s="81">
        <f>IF('D regionene'!Q30=0," ",'D regionene'!Q30)</f>
        <v>-0.61818181818181817</v>
      </c>
      <c r="Y22" s="81">
        <f>IF('D regionene'!R30=0," ",'D regionene'!R30)</f>
        <v>-0.46751592356687899</v>
      </c>
      <c r="Z22" s="81">
        <f>IF('D regionene'!S30=0," ",'D regionene'!S30)</f>
        <v>-0.58033573141486805</v>
      </c>
    </row>
    <row r="23" spans="2:26" ht="12.95" customHeight="1" x14ac:dyDescent="0.2">
      <c r="B23" s="129">
        <f>IF('D regionene'!B31=0," ",'D regionene'!B31)</f>
        <v>2010</v>
      </c>
      <c r="C23" s="80">
        <f>IF('D regionene'!C31=0," ",'D regionene'!C31)</f>
        <v>326</v>
      </c>
      <c r="D23" s="80">
        <f>IF('D regionene'!D31=0," ",'D regionene'!D31)</f>
        <v>536</v>
      </c>
      <c r="E23" s="80">
        <f>IF('D regionene'!E31=0," ",'D regionene'!E31)</f>
        <v>444</v>
      </c>
      <c r="F23" s="80">
        <f>IF('D regionene'!F31=0," ",'D regionene'!F31)</f>
        <v>388</v>
      </c>
      <c r="G23" s="80">
        <f>IF('D regionene'!G31=0," ",'D regionene'!G31)</f>
        <v>40</v>
      </c>
      <c r="H23" s="80">
        <f>IF('D regionene'!H31=0," ",'D regionene'!H31)</f>
        <v>395</v>
      </c>
      <c r="I23" s="80">
        <f>IF('D regionene'!I31=0," ",'D regionene'!I31)</f>
        <v>164</v>
      </c>
      <c r="R23" s="69" t="str">
        <f>IF('D regionene'!K31=0," ",'D regionene'!K31)</f>
        <v xml:space="preserve"> </v>
      </c>
      <c r="S23" s="131">
        <f>IF('D regionene'!L31=0," ",'D regionene'!L31)</f>
        <v>2010</v>
      </c>
      <c r="T23" s="81">
        <f>IF('D regionene'!M31=0," ",'D regionene'!M31)</f>
        <v>-0.63122171945701355</v>
      </c>
      <c r="U23" s="81">
        <f>IF('D regionene'!N31=0," ",'D regionene'!N31)</f>
        <v>-0.53951890034364258</v>
      </c>
      <c r="V23" s="81">
        <f>IF('D regionene'!O31=0," ",'D regionene'!O31)</f>
        <v>-0.5044642857142857</v>
      </c>
      <c r="W23" s="81">
        <f>IF('D regionene'!P31=0," ",'D regionene'!P31)</f>
        <v>-0.55909090909090908</v>
      </c>
      <c r="X23" s="81">
        <f>IF('D regionene'!Q31=0," ",'D regionene'!Q31)</f>
        <v>-0.63636363636363635</v>
      </c>
      <c r="Y23" s="81">
        <f>IF('D regionene'!R31=0," ",'D regionene'!R31)</f>
        <v>-0.49681528662420382</v>
      </c>
      <c r="Z23" s="81">
        <f>IF('D regionene'!S31=0," ",'D regionene'!S31)</f>
        <v>-0.60671462829736211</v>
      </c>
    </row>
    <row r="24" spans="2:26" ht="12.95" customHeight="1" x14ac:dyDescent="0.2">
      <c r="B24" s="129">
        <f>IF('D regionene'!B32=0," ",'D regionene'!B32)</f>
        <v>2011</v>
      </c>
      <c r="C24" s="80">
        <f>IF('D regionene'!C32=0," ",'D regionene'!C32)</f>
        <v>314</v>
      </c>
      <c r="D24" s="80">
        <f>IF('D regionene'!D32=0," ",'D regionene'!D32)</f>
        <v>530</v>
      </c>
      <c r="E24" s="80">
        <f>IF('D regionene'!E32=0," ",'D regionene'!E32)</f>
        <v>440</v>
      </c>
      <c r="F24" s="80">
        <f>IF('D regionene'!F32=0," ",'D regionene'!F32)</f>
        <v>376</v>
      </c>
      <c r="G24" s="80">
        <f>IF('D regionene'!G32=0," ",'D regionene'!G32)</f>
        <v>41</v>
      </c>
      <c r="H24" s="80">
        <f>IF('D regionene'!H32=0," ",'D regionene'!H32)</f>
        <v>387</v>
      </c>
      <c r="I24" s="80">
        <f>IF('D regionene'!I32=0," ",'D regionene'!I32)</f>
        <v>165</v>
      </c>
      <c r="R24" s="69" t="str">
        <f>IF('D regionene'!K32=0," ",'D regionene'!K32)</f>
        <v xml:space="preserve"> </v>
      </c>
      <c r="S24" s="131">
        <f>IF('D regionene'!L32=0," ",'D regionene'!L32)</f>
        <v>2011</v>
      </c>
      <c r="T24" s="81">
        <f>IF('D regionene'!M32=0," ",'D regionene'!M32)</f>
        <v>-0.64479638009049778</v>
      </c>
      <c r="U24" s="81">
        <f>IF('D regionene'!N32=0," ",'D regionene'!N32)</f>
        <v>-0.5446735395189003</v>
      </c>
      <c r="V24" s="81">
        <f>IF('D regionene'!O32=0," ",'D regionene'!O32)</f>
        <v>-0.5089285714285714</v>
      </c>
      <c r="W24" s="81">
        <f>IF('D regionene'!P32=0," ",'D regionene'!P32)</f>
        <v>-0.57272727272727275</v>
      </c>
      <c r="X24" s="81">
        <f>IF('D regionene'!Q32=0," ",'D regionene'!Q32)</f>
        <v>-0.62727272727272732</v>
      </c>
      <c r="Y24" s="81">
        <f>IF('D regionene'!R32=0," ",'D regionene'!R32)</f>
        <v>-0.50700636942675159</v>
      </c>
      <c r="Z24" s="81">
        <f>IF('D regionene'!S32=0," ",'D regionene'!S32)</f>
        <v>-0.60431654676258995</v>
      </c>
    </row>
    <row r="25" spans="2:26" ht="12.95" customHeight="1" x14ac:dyDescent="0.2">
      <c r="B25" s="129">
        <f>IF('D regionene'!B33=0," ",'D regionene'!B33)</f>
        <v>2012</v>
      </c>
      <c r="C25" s="80">
        <f>IF('D regionene'!C33=0," ",'D regionene'!C33)</f>
        <v>296</v>
      </c>
      <c r="D25" s="80">
        <f>IF('D regionene'!D33=0," ",'D regionene'!D33)</f>
        <v>507</v>
      </c>
      <c r="E25" s="80">
        <f>IF('D regionene'!E33=0," ",'D regionene'!E33)</f>
        <v>412</v>
      </c>
      <c r="F25" s="80">
        <f>IF('D regionene'!F33=0," ",'D regionene'!F33)</f>
        <v>353</v>
      </c>
      <c r="G25" s="80">
        <f>IF('D regionene'!G33=0," ",'D regionene'!G33)</f>
        <v>40</v>
      </c>
      <c r="H25" s="80">
        <f>IF('D regionene'!H33=0," ",'D regionene'!H33)</f>
        <v>358</v>
      </c>
      <c r="I25" s="80">
        <f>IF('D regionene'!I33=0," ",'D regionene'!I33)</f>
        <v>162</v>
      </c>
      <c r="R25" s="69" t="str">
        <f>IF('D regionene'!K33=0," ",'D regionene'!K33)</f>
        <v xml:space="preserve"> </v>
      </c>
      <c r="S25" s="131">
        <f>IF('D regionene'!L33=0," ",'D regionene'!L33)</f>
        <v>2012</v>
      </c>
      <c r="T25" s="81">
        <f>IF('D regionene'!M33=0," ",'D regionene'!M33)</f>
        <v>-0.66515837104072395</v>
      </c>
      <c r="U25" s="81">
        <f>IF('D regionene'!N33=0," ",'D regionene'!N33)</f>
        <v>-0.56443298969072164</v>
      </c>
      <c r="V25" s="81">
        <f>IF('D regionene'!O33=0," ",'D regionene'!O33)</f>
        <v>-0.5401785714285714</v>
      </c>
      <c r="W25" s="81">
        <f>IF('D regionene'!P33=0," ",'D regionene'!P33)</f>
        <v>-0.59886363636363638</v>
      </c>
      <c r="X25" s="81">
        <f>IF('D regionene'!Q33=0," ",'D regionene'!Q33)</f>
        <v>-0.63636363636363635</v>
      </c>
      <c r="Y25" s="81">
        <f>IF('D regionene'!R33=0," ",'D regionene'!R33)</f>
        <v>-0.54394904458598725</v>
      </c>
      <c r="Z25" s="81">
        <f>IF('D regionene'!S33=0," ",'D regionene'!S33)</f>
        <v>-0.61151079136690645</v>
      </c>
    </row>
    <row r="26" spans="2:26" ht="12.95" customHeight="1" x14ac:dyDescent="0.2">
      <c r="B26" s="129">
        <f>IF('D regionene'!B34=0," ",'D regionene'!B34)</f>
        <v>2013</v>
      </c>
      <c r="C26" s="80">
        <f>IF('D regionene'!C34=0," ",'D regionene'!C34)</f>
        <v>272</v>
      </c>
      <c r="D26" s="80">
        <f>IF('D regionene'!D34=0," ",'D regionene'!D34)</f>
        <v>489</v>
      </c>
      <c r="E26" s="80">
        <f>IF('D regionene'!E34=0," ",'D regionene'!E34)</f>
        <v>393</v>
      </c>
      <c r="F26" s="80">
        <f>IF('D regionene'!F34=0," ",'D regionene'!F34)</f>
        <v>328</v>
      </c>
      <c r="G26" s="80">
        <f>IF('D regionene'!G34=0," ",'D regionene'!G34)</f>
        <v>38</v>
      </c>
      <c r="H26" s="80">
        <f>IF('D regionene'!H34=0," ",'D regionene'!H34)</f>
        <v>348</v>
      </c>
      <c r="I26" s="80">
        <f>IF('D regionene'!I34=0," ",'D regionene'!I34)</f>
        <v>154</v>
      </c>
      <c r="R26" s="69" t="str">
        <f>IF('D regionene'!K34=0," ",'D regionene'!K34)</f>
        <v xml:space="preserve"> </v>
      </c>
      <c r="S26" s="131">
        <f>IF('D regionene'!L34=0," ",'D regionene'!L34)</f>
        <v>2013</v>
      </c>
      <c r="T26" s="81">
        <f>IF('D regionene'!M34=0," ",'D regionene'!M34)</f>
        <v>-0.69230769230769229</v>
      </c>
      <c r="U26" s="81">
        <f>IF('D regionene'!N34=0," ",'D regionene'!N34)</f>
        <v>-0.57989690721649489</v>
      </c>
      <c r="V26" s="81">
        <f>IF('D regionene'!O34=0," ",'D regionene'!O34)</f>
        <v>-0.5613839285714286</v>
      </c>
      <c r="W26" s="81">
        <f>IF('D regionene'!P34=0," ",'D regionene'!P34)</f>
        <v>-0.62727272727272732</v>
      </c>
      <c r="X26" s="81">
        <f>IF('D regionene'!Q34=0," ",'D regionene'!Q34)</f>
        <v>-0.65454545454545454</v>
      </c>
      <c r="Y26" s="81">
        <f>IF('D regionene'!R34=0," ",'D regionene'!R34)</f>
        <v>-0.55668789808917196</v>
      </c>
      <c r="Z26" s="81">
        <f>IF('D regionene'!S34=0," ",'D regionene'!S34)</f>
        <v>-0.6306954436450839</v>
      </c>
    </row>
    <row r="27" spans="2:26" ht="12.95" customHeight="1" x14ac:dyDescent="0.2">
      <c r="B27" s="129">
        <f>IF('D regionene'!B35=0," ",'D regionene'!B35)</f>
        <v>2014</v>
      </c>
      <c r="C27" s="80">
        <f>IF('D regionene'!C35=0," ",'D regionene'!C35)</f>
        <v>258</v>
      </c>
      <c r="D27" s="80">
        <f>IF('D regionene'!D35=0," ",'D regionene'!D35)</f>
        <v>463</v>
      </c>
      <c r="E27" s="80">
        <f>IF('D regionene'!E35=0," ",'D regionene'!E35)</f>
        <v>385</v>
      </c>
      <c r="F27" s="80">
        <f>IF('D regionene'!F35=0," ",'D regionene'!F35)</f>
        <v>306</v>
      </c>
      <c r="G27" s="80">
        <f>IF('D regionene'!G35=0," ",'D regionene'!G35)</f>
        <v>36</v>
      </c>
      <c r="H27" s="80">
        <f>IF('D regionene'!H35=0," ",'D regionene'!H35)</f>
        <v>325</v>
      </c>
      <c r="I27" s="80">
        <f>IF('D regionene'!I35=0," ",'D regionene'!I35)</f>
        <v>140</v>
      </c>
      <c r="R27" s="69" t="str">
        <f>IF('D regionene'!K35=0," ",'D regionene'!K35)</f>
        <v xml:space="preserve"> </v>
      </c>
      <c r="S27" s="131">
        <f>IF('D regionene'!L35=0," ",'D regionene'!L35)</f>
        <v>2014</v>
      </c>
      <c r="T27" s="81">
        <f>IF('D regionene'!M35=0," ",'D regionene'!M35)</f>
        <v>-0.70814479638009054</v>
      </c>
      <c r="U27" s="81">
        <f>IF('D regionene'!N35=0," ",'D regionene'!N35)</f>
        <v>-0.60223367697594499</v>
      </c>
      <c r="V27" s="81">
        <f>IF('D regionene'!O35=0," ",'D regionene'!O35)</f>
        <v>-0.5703125</v>
      </c>
      <c r="W27" s="81">
        <f>IF('D regionene'!P35=0," ",'D regionene'!P35)</f>
        <v>-0.65227272727272723</v>
      </c>
      <c r="X27" s="81">
        <f>IF('D regionene'!Q35=0," ",'D regionene'!Q35)</f>
        <v>-0.67272727272727273</v>
      </c>
      <c r="Y27" s="81">
        <f>IF('D regionene'!R35=0," ",'D regionene'!R35)</f>
        <v>-0.5859872611464968</v>
      </c>
      <c r="Z27" s="81">
        <f>IF('D regionene'!S35=0," ",'D regionene'!S35)</f>
        <v>-0.66426858513189446</v>
      </c>
    </row>
    <row r="28" spans="2:26" ht="12.95" customHeight="1" x14ac:dyDescent="0.2">
      <c r="B28" s="129">
        <f>IF('D regionene'!B36=0," ",'D regionene'!B36)</f>
        <v>2015</v>
      </c>
      <c r="C28" s="80">
        <f>IF('D regionene'!C36=0," ",'D regionene'!C36)</f>
        <v>247</v>
      </c>
      <c r="D28" s="80">
        <f>IF('D regionene'!D36=0," ",'D regionene'!D36)</f>
        <v>421</v>
      </c>
      <c r="E28" s="80">
        <f>IF('D regionene'!E36=0," ",'D regionene'!E36)</f>
        <v>355</v>
      </c>
      <c r="F28" s="80">
        <f>IF('D regionene'!F36=0," ",'D regionene'!F36)</f>
        <v>285</v>
      </c>
      <c r="G28" s="80">
        <f>IF('D regionene'!G36=0," ",'D regionene'!G36)</f>
        <v>33</v>
      </c>
      <c r="H28" s="80">
        <f>IF('D regionene'!H36=0," ",'D regionene'!H36)</f>
        <v>315</v>
      </c>
      <c r="I28" s="80">
        <f>IF('D regionene'!I36=0," ",'D regionene'!I36)</f>
        <v>132</v>
      </c>
      <c r="R28" s="69" t="str">
        <f>IF('D regionene'!K36=0," ",'D regionene'!K36)</f>
        <v xml:space="preserve"> </v>
      </c>
      <c r="S28" s="131">
        <f>IF('D regionene'!L36=0," ",'D regionene'!L36)</f>
        <v>2015</v>
      </c>
      <c r="T28" s="81">
        <f>IF('D regionene'!M36=0," ",'D regionene'!M36)</f>
        <v>-0.72058823529411764</v>
      </c>
      <c r="U28" s="81">
        <f>IF('D regionene'!N36=0," ",'D regionene'!N36)</f>
        <v>-0.63831615120274909</v>
      </c>
      <c r="V28" s="81">
        <f>IF('D regionene'!O36=0," ",'D regionene'!O36)</f>
        <v>-0.6037946428571429</v>
      </c>
      <c r="W28" s="81">
        <f>IF('D regionene'!P36=0," ",'D regionene'!P36)</f>
        <v>-0.67613636363636365</v>
      </c>
      <c r="X28" s="81">
        <f>IF('D regionene'!Q36=0," ",'D regionene'!Q36)</f>
        <v>-0.7</v>
      </c>
      <c r="Y28" s="81">
        <f>IF('D regionene'!R36=0," ",'D regionene'!R36)</f>
        <v>-0.59872611464968151</v>
      </c>
      <c r="Z28" s="81">
        <f>IF('D regionene'!S36=0," ",'D regionene'!S36)</f>
        <v>-0.68345323741007191</v>
      </c>
    </row>
    <row r="29" spans="2:26" ht="12.95" customHeight="1" x14ac:dyDescent="0.2">
      <c r="B29" s="129">
        <f>IF('D regionene'!B37=0," ",'D regionene'!B37)</f>
        <v>2016</v>
      </c>
      <c r="C29" s="80">
        <f>IF('D regionene'!C37=0," ",'D regionene'!C37)</f>
        <v>237</v>
      </c>
      <c r="D29" s="80">
        <f>IF('D regionene'!D37=0," ",'D regionene'!D37)</f>
        <v>409</v>
      </c>
      <c r="E29" s="80">
        <f>IF('D regionene'!E37=0," ",'D regionene'!E37)</f>
        <v>344</v>
      </c>
      <c r="F29" s="80">
        <f>IF('D regionene'!F37=0," ",'D regionene'!F37)</f>
        <v>275</v>
      </c>
      <c r="G29" s="80">
        <f>IF('D regionene'!G37=0," ",'D regionene'!G37)</f>
        <v>32</v>
      </c>
      <c r="H29" s="80">
        <f>IF('D regionene'!H37=0," ",'D regionene'!H37)</f>
        <v>309</v>
      </c>
      <c r="I29" s="80">
        <f>IF('D regionene'!I37=0," ",'D regionene'!I37)</f>
        <v>126</v>
      </c>
      <c r="R29" s="69" t="str">
        <f>IF('D regionene'!K37=0," ",'D regionene'!K37)</f>
        <v xml:space="preserve"> </v>
      </c>
      <c r="S29" s="131">
        <f>IF('D regionene'!L37=0," ",'D regionene'!L37)</f>
        <v>2016</v>
      </c>
      <c r="T29" s="81">
        <f>IF('D regionene'!M37=0," ",'D regionene'!M37)</f>
        <v>-0.73190045248868774</v>
      </c>
      <c r="U29" s="81">
        <f>IF('D regionene'!N37=0," ",'D regionene'!N37)</f>
        <v>-0.64862542955326463</v>
      </c>
      <c r="V29" s="81">
        <f>IF('D regionene'!O37=0," ",'D regionene'!O37)</f>
        <v>-0.6160714285714286</v>
      </c>
      <c r="W29" s="81">
        <f>IF('D regionene'!P37=0," ",'D regionene'!P37)</f>
        <v>-0.6875</v>
      </c>
      <c r="X29" s="81">
        <f>IF('D regionene'!Q37=0," ",'D regionene'!Q37)</f>
        <v>-0.70909090909090911</v>
      </c>
      <c r="Y29" s="81">
        <f>IF('D regionene'!R37=0," ",'D regionene'!R37)</f>
        <v>-0.60636942675159233</v>
      </c>
      <c r="Z29" s="81">
        <f>IF('D regionene'!S37=0," ",'D regionene'!S37)</f>
        <v>-0.69784172661870503</v>
      </c>
    </row>
    <row r="30" spans="2:26" ht="12.95" customHeight="1" x14ac:dyDescent="0.2">
      <c r="B30" s="129">
        <f>IF('D regionene'!B38=0," ",'D regionene'!B38)</f>
        <v>2017</v>
      </c>
      <c r="C30" s="80">
        <f>IF('D regionene'!C38=0," ",'D regionene'!C38)</f>
        <v>231</v>
      </c>
      <c r="D30" s="80">
        <f>IF('D regionene'!D38=0," ",'D regionene'!D38)</f>
        <v>400</v>
      </c>
      <c r="E30" s="80">
        <f>IF('D regionene'!E38=0," ",'D regionene'!E38)</f>
        <v>336</v>
      </c>
      <c r="F30" s="80">
        <f>IF('D regionene'!F38=0," ",'D regionene'!F38)</f>
        <v>267</v>
      </c>
      <c r="G30" s="80">
        <f>IF('D regionene'!G38=0," ",'D regionene'!G38)</f>
        <v>34</v>
      </c>
      <c r="H30" s="80">
        <f>IF('D regionene'!H38=0," ",'D regionene'!H38)</f>
        <v>307</v>
      </c>
      <c r="I30" s="80">
        <f>IF('D regionene'!I38=0," ",'D regionene'!I38)</f>
        <v>123</v>
      </c>
      <c r="R30" s="69" t="str">
        <f>IF('D regionene'!K38=0," ",'D regionene'!K38)</f>
        <v xml:space="preserve"> </v>
      </c>
      <c r="S30" s="131">
        <f>IF('D regionene'!L38=0," ",'D regionene'!L38)</f>
        <v>2017</v>
      </c>
      <c r="T30" s="81">
        <f>IF('D regionene'!M38=0," ",'D regionene'!M38)</f>
        <v>-0.7386877828054299</v>
      </c>
      <c r="U30" s="81">
        <f>IF('D regionene'!N38=0," ",'D regionene'!N38)</f>
        <v>-0.6563573883161512</v>
      </c>
      <c r="V30" s="81">
        <f>IF('D regionene'!O38=0," ",'D regionene'!O38)</f>
        <v>-0.625</v>
      </c>
      <c r="W30" s="81">
        <f>IF('D regionene'!P38=0," ",'D regionene'!P38)</f>
        <v>-0.69659090909090904</v>
      </c>
      <c r="X30" s="81">
        <f>IF('D regionene'!Q38=0," ",'D regionene'!Q38)</f>
        <v>-0.69090909090909092</v>
      </c>
      <c r="Y30" s="81">
        <f>IF('D regionene'!R38=0," ",'D regionene'!R38)</f>
        <v>-0.60891719745222928</v>
      </c>
      <c r="Z30" s="81">
        <f>IF('D regionene'!S38=0," ",'D regionene'!S38)</f>
        <v>-0.70503597122302153</v>
      </c>
    </row>
    <row r="31" spans="2:26" ht="12.95" customHeight="1" x14ac:dyDescent="0.2">
      <c r="B31" s="129">
        <f>IF('D regionene'!B39=0," ",'D regionene'!B39)</f>
        <v>2018</v>
      </c>
      <c r="C31" s="80">
        <f>IF('D regionene'!C39=0," ",'D regionene'!C39)</f>
        <v>218</v>
      </c>
      <c r="D31" s="80">
        <f>IF('D regionene'!D39=0," ",'D regionene'!D39)</f>
        <v>391</v>
      </c>
      <c r="E31" s="80">
        <f>IF('D regionene'!E39=0," ",'D regionene'!E39)</f>
        <v>324</v>
      </c>
      <c r="F31" s="80">
        <f>IF('D regionene'!F39=0," ",'D regionene'!F39)</f>
        <v>251</v>
      </c>
      <c r="G31" s="80">
        <f>IF('D regionene'!G39=0," ",'D regionene'!G39)</f>
        <v>29</v>
      </c>
      <c r="H31" s="80">
        <f>IF('D regionene'!H39=0," ",'D regionene'!H39)</f>
        <v>286</v>
      </c>
      <c r="I31" s="80">
        <f>IF('D regionene'!I39=0," ",'D regionene'!I39)</f>
        <v>118</v>
      </c>
      <c r="R31" s="69" t="str">
        <f>IF('D regionene'!K39=0," ",'D regionene'!K39)</f>
        <v xml:space="preserve"> </v>
      </c>
      <c r="S31" s="131">
        <f>IF('D regionene'!L39=0," ",'D regionene'!L39)</f>
        <v>2018</v>
      </c>
      <c r="T31" s="81">
        <f>IF('D regionene'!M39=0," ",'D regionene'!M39)</f>
        <v>-0.75339366515837103</v>
      </c>
      <c r="U31" s="81">
        <f>IF('D regionene'!N39=0," ",'D regionene'!N39)</f>
        <v>-0.66408934707903777</v>
      </c>
      <c r="V31" s="81">
        <f>IF('D regionene'!O39=0," ",'D regionene'!O39)</f>
        <v>-0.6383928571428571</v>
      </c>
      <c r="W31" s="81">
        <f>IF('D regionene'!P39=0," ",'D regionene'!P39)</f>
        <v>-0.71477272727272723</v>
      </c>
      <c r="X31" s="81">
        <f>IF('D regionene'!Q39=0," ",'D regionene'!Q39)</f>
        <v>-0.73636363636363633</v>
      </c>
      <c r="Y31" s="81">
        <f>IF('D regionene'!R39=0," ",'D regionene'!R39)</f>
        <v>-0.63566878980891717</v>
      </c>
      <c r="Z31" s="81">
        <f>IF('D regionene'!S39=0," ",'D regionene'!S39)</f>
        <v>-0.71702637889688248</v>
      </c>
    </row>
    <row r="32" spans="2:26" ht="12.95" customHeight="1" x14ac:dyDescent="0.2">
      <c r="B32" s="129">
        <f>IF('D regionene'!B40=0," ",'D regionene'!B40)</f>
        <v>2019</v>
      </c>
      <c r="C32" s="80">
        <f>IF('D regionene'!C40=0," ",'D regionene'!C40)</f>
        <v>207</v>
      </c>
      <c r="D32" s="80">
        <f>IF('D regionene'!D40=0," ",'D regionene'!D40)</f>
        <v>372</v>
      </c>
      <c r="E32" s="80">
        <f>IF('D regionene'!E40=0," ",'D regionene'!E40)</f>
        <v>312</v>
      </c>
      <c r="F32" s="80">
        <f>IF('D regionene'!F40=0," ",'D regionene'!F40)</f>
        <v>246</v>
      </c>
      <c r="G32" s="80">
        <f>IF('D regionene'!G40=0," ",'D regionene'!G40)</f>
        <v>29</v>
      </c>
      <c r="H32" s="80">
        <f>IF('D regionene'!H40=0," ",'D regionene'!H40)</f>
        <v>274</v>
      </c>
      <c r="I32" s="80">
        <f>IF('D regionene'!I40=0," ",'D regionene'!I40)</f>
        <v>108</v>
      </c>
      <c r="R32" s="69" t="str">
        <f>IF('D regionene'!K40=0," ",'D regionene'!K40)</f>
        <v xml:space="preserve"> </v>
      </c>
      <c r="S32" s="131">
        <f>IF('D regionene'!L40=0," ",'D regionene'!L40)</f>
        <v>2019</v>
      </c>
      <c r="T32" s="81">
        <f>IF('D regionene'!M40=0," ",'D regionene'!M40)</f>
        <v>-0.76583710407239824</v>
      </c>
      <c r="U32" s="81">
        <f>IF('D regionene'!N40=0," ",'D regionene'!N40)</f>
        <v>-0.68041237113402064</v>
      </c>
      <c r="V32" s="81">
        <f>IF('D regionene'!O40=0," ",'D regionene'!O40)</f>
        <v>-0.6517857142857143</v>
      </c>
      <c r="W32" s="81">
        <f>IF('D regionene'!P40=0," ",'D regionene'!P40)</f>
        <v>-0.72045454545454546</v>
      </c>
      <c r="X32" s="81">
        <f>IF('D regionene'!Q40=0," ",'D regionene'!Q40)</f>
        <v>-0.73636363636363633</v>
      </c>
      <c r="Y32" s="81">
        <f>IF('D regionene'!R40=0," ",'D regionene'!R40)</f>
        <v>-0.65095541401273882</v>
      </c>
      <c r="Z32" s="81">
        <f>IF('D regionene'!S40=0," ",'D regionene'!S40)</f>
        <v>-0.74100719424460426</v>
      </c>
    </row>
    <row r="33" spans="2:27" ht="12.95" customHeight="1" x14ac:dyDescent="0.2">
      <c r="B33" s="129">
        <f>IF('D regionene'!B41=0," ",'D regionene'!B41)</f>
        <v>2020</v>
      </c>
      <c r="C33" s="80">
        <f>IF('D regionene'!C41=0," ",'D regionene'!C41)</f>
        <v>195</v>
      </c>
      <c r="D33" s="80">
        <f>IF('D regionene'!D41=0," ",'D regionene'!D41)</f>
        <v>350</v>
      </c>
      <c r="E33" s="80">
        <f>IF('D regionene'!E41=0," ",'D regionene'!E41)</f>
        <v>290</v>
      </c>
      <c r="F33" s="80">
        <f>IF('D regionene'!F41=0," ",'D regionene'!F41)</f>
        <v>227</v>
      </c>
      <c r="G33" s="80">
        <f>IF('D regionene'!G41=0," ",'D regionene'!G41)</f>
        <v>25</v>
      </c>
      <c r="H33" s="80">
        <f>IF('D regionene'!H41=0," ",'D regionene'!H41)</f>
        <v>257</v>
      </c>
      <c r="I33" s="80">
        <f>IF('D regionene'!I41=0," ",'D regionene'!I41)</f>
        <v>103</v>
      </c>
      <c r="R33" s="69" t="str">
        <f>IF('D regionene'!K41=0," ",'D regionene'!K41)</f>
        <v xml:space="preserve"> </v>
      </c>
      <c r="S33" s="131">
        <f>IF('D regionene'!L41=0," ",'D regionene'!L41)</f>
        <v>2020</v>
      </c>
      <c r="T33" s="81">
        <f>IF('D regionene'!M41=0," ",'D regionene'!M41)</f>
        <v>-0.77941176470588236</v>
      </c>
      <c r="U33" s="81">
        <f>IF('D regionene'!N41=0," ",'D regionene'!N41)</f>
        <v>-0.69931271477663226</v>
      </c>
      <c r="V33" s="81">
        <f>IF('D regionene'!O41=0," ",'D regionene'!O41)</f>
        <v>-0.6763392857142857</v>
      </c>
      <c r="W33" s="81">
        <f>IF('D regionene'!P41=0," ",'D regionene'!P41)</f>
        <v>-0.74204545454545456</v>
      </c>
      <c r="X33" s="81">
        <f>IF('D regionene'!Q41=0," ",'D regionene'!Q41)</f>
        <v>-0.77272727272727271</v>
      </c>
      <c r="Y33" s="81">
        <f>IF('D regionene'!R41=0," ",'D regionene'!R41)</f>
        <v>-0.67261146496815283</v>
      </c>
      <c r="Z33" s="81">
        <f>IF('D regionene'!S41=0," ",'D regionene'!S41)</f>
        <v>-0.75299760191846521</v>
      </c>
    </row>
    <row r="34" spans="2:27" ht="12.95" customHeight="1" x14ac:dyDescent="0.2">
      <c r="B34" s="129">
        <f>IF('D regionene'!B42=0," ",'D regionene'!B42)</f>
        <v>2021</v>
      </c>
      <c r="C34" s="80">
        <f>IF('D regionene'!C42=0," ",'D regionene'!C42)</f>
        <v>188</v>
      </c>
      <c r="D34" s="80">
        <f>IF('D regionene'!D42=0," ",'D regionene'!D42)</f>
        <v>333</v>
      </c>
      <c r="E34" s="80">
        <f>IF('D regionene'!E42=0," ",'D regionene'!E42)</f>
        <v>273</v>
      </c>
      <c r="F34" s="80">
        <f>IF('D regionene'!F42=0," ",'D regionene'!F42)</f>
        <v>220</v>
      </c>
      <c r="G34" s="80">
        <f>IF('D regionene'!G42=0," ",'D regionene'!G42)</f>
        <v>24</v>
      </c>
      <c r="H34" s="80">
        <f>IF('D regionene'!H42=0," ",'D regionene'!H42)</f>
        <v>249</v>
      </c>
      <c r="I34" s="80">
        <f>IF('D regionene'!I42=0," ",'D regionene'!I42)</f>
        <v>99</v>
      </c>
      <c r="R34" s="69" t="str">
        <f>IF('D regionene'!K42=0," ",'D regionene'!K42)</f>
        <v xml:space="preserve"> </v>
      </c>
      <c r="S34" s="131">
        <f>IF('D regionene'!L42=0," ",'D regionene'!L42)</f>
        <v>2021</v>
      </c>
      <c r="T34" s="81">
        <f>IF('D regionene'!M42=0," ",'D regionene'!M42)</f>
        <v>-0.78733031674208143</v>
      </c>
      <c r="U34" s="81">
        <f>IF('D regionene'!N42=0," ",'D regionene'!N42)</f>
        <v>-0.71391752577319589</v>
      </c>
      <c r="V34" s="81">
        <f>IF('D regionene'!O42=0," ",'D regionene'!O42)</f>
        <v>-0.6953125</v>
      </c>
      <c r="W34" s="81">
        <f>IF('D regionene'!P42=0," ",'D regionene'!P42)</f>
        <v>-0.75</v>
      </c>
      <c r="X34" s="81">
        <f>IF('D regionene'!Q42=0," ",'D regionene'!Q42)</f>
        <v>-0.78181818181818186</v>
      </c>
      <c r="Y34" s="81">
        <f>IF('D regionene'!R42=0," ",'D regionene'!R42)</f>
        <v>-0.6828025477707006</v>
      </c>
      <c r="Z34" s="81">
        <f>IF('D regionene'!S42=0," ",'D regionene'!S42)</f>
        <v>-0.76258992805755399</v>
      </c>
    </row>
    <row r="35" spans="2:27" x14ac:dyDescent="0.2">
      <c r="B35" s="129">
        <f>IF('D regionene'!B43=0," ",'D regionene'!B43)</f>
        <v>2022</v>
      </c>
      <c r="C35" s="80">
        <f>IF('D regionene'!C43=0," ",'D regionene'!C43)</f>
        <v>179</v>
      </c>
      <c r="D35" s="80">
        <f>IF('D regionene'!D43=0," ",'D regionene'!D43)</f>
        <v>325</v>
      </c>
      <c r="E35" s="80">
        <f>IF('D regionene'!E43=0," ",'D regionene'!E43)</f>
        <v>262</v>
      </c>
      <c r="F35" s="80">
        <f>IF('D regionene'!F43=0," ",'D regionene'!F43)</f>
        <v>218</v>
      </c>
      <c r="G35" s="80">
        <f>IF('D regionene'!G43=0," ",'D regionene'!G43)</f>
        <v>21</v>
      </c>
      <c r="H35" s="80">
        <f>IF('D regionene'!H43=0," ",'D regionene'!H43)</f>
        <v>241</v>
      </c>
      <c r="I35" s="80">
        <f>IF('D regionene'!I43=0," ",'D regionene'!I43)</f>
        <v>95</v>
      </c>
      <c r="R35" s="69" t="str">
        <f>IF('D regionene'!K43=0," ",'D regionene'!K43)</f>
        <v xml:space="preserve"> </v>
      </c>
      <c r="S35" s="131">
        <f>IF('D regionene'!L43=0," ",'D regionene'!L43)</f>
        <v>2022</v>
      </c>
      <c r="T35" s="81">
        <f>IF('D regionene'!M43=0," ",'D regionene'!M43)</f>
        <v>-0.79751131221719462</v>
      </c>
      <c r="U35" s="81">
        <f>IF('D regionene'!N43=0," ",'D regionene'!N43)</f>
        <v>-0.72079037800687284</v>
      </c>
      <c r="V35" s="81">
        <f>IF('D regionene'!O43=0," ",'D regionene'!O43)</f>
        <v>-0.7075892857142857</v>
      </c>
      <c r="W35" s="81">
        <f>IF('D regionene'!P43=0," ",'D regionene'!P43)</f>
        <v>-0.75227272727272732</v>
      </c>
      <c r="X35" s="81">
        <f>IF('D regionene'!Q43=0," ",'D regionene'!Q43)</f>
        <v>-0.80909090909090908</v>
      </c>
      <c r="Y35" s="81">
        <f>IF('D regionene'!R43=0," ",'D regionene'!R43)</f>
        <v>-0.69299363057324836</v>
      </c>
      <c r="Z35" s="81">
        <f>IF('D regionene'!S43=0," ",'D regionene'!S43)</f>
        <v>-0.77218225419664266</v>
      </c>
    </row>
    <row r="36" spans="2:27" x14ac:dyDescent="0.2">
      <c r="B36" s="129">
        <f>IF('D regionene'!B44=0," ",'D regionene'!B44)</f>
        <v>2023</v>
      </c>
      <c r="C36" s="80">
        <f>IF('D regionene'!C44=0," ",'D regionene'!C44)</f>
        <v>170</v>
      </c>
      <c r="D36" s="80">
        <f>IF('D regionene'!D44=0," ",'D regionene'!D44)</f>
        <v>307</v>
      </c>
      <c r="E36" s="80">
        <f>IF('D regionene'!E44=0," ",'D regionene'!E44)</f>
        <v>251</v>
      </c>
      <c r="F36" s="80">
        <f>IF('D regionene'!F44=0," ",'D regionene'!F44)</f>
        <v>207</v>
      </c>
      <c r="G36" s="80">
        <f>IF('D regionene'!G44=0," ",'D regionene'!G44)</f>
        <v>18</v>
      </c>
      <c r="H36" s="80">
        <f>IF('D regionene'!H44=0," ",'D regionene'!H44)</f>
        <v>232</v>
      </c>
      <c r="I36" s="80">
        <f>IF('D regionene'!I44=0," ",'D regionene'!I44)</f>
        <v>89</v>
      </c>
      <c r="R36" s="69"/>
      <c r="S36" s="131">
        <f>IF('D regionene'!L44=0," ",'D regionene'!L44)</f>
        <v>2023</v>
      </c>
      <c r="T36" s="81">
        <f>IF('D regionene'!M44=0," ",'D regionene'!M44)</f>
        <v>-0.80769230769230771</v>
      </c>
      <c r="U36" s="81">
        <f>IF('D regionene'!N44=0," ",'D regionene'!N44)</f>
        <v>-0.7362542955326461</v>
      </c>
      <c r="V36" s="81">
        <f>IF('D regionene'!O44=0," ",'D regionene'!O44)</f>
        <v>-0.7198660714285714</v>
      </c>
      <c r="W36" s="81">
        <f>IF('D regionene'!P44=0," ",'D regionene'!P44)</f>
        <v>-0.76477272727272727</v>
      </c>
      <c r="X36" s="81">
        <f>IF('D regionene'!Q44=0," ",'D regionene'!Q44)</f>
        <v>-0.83636363636363631</v>
      </c>
      <c r="Y36" s="81">
        <f>IF('D regionene'!R44=0," ",'D regionene'!R44)</f>
        <v>-0.7044585987261146</v>
      </c>
      <c r="Z36" s="81">
        <f>IF('D regionene'!S44=0," ",'D regionene'!S44)</f>
        <v>-0.78657074340527577</v>
      </c>
    </row>
    <row r="37" spans="2:27" x14ac:dyDescent="0.2">
      <c r="B37" s="129">
        <f>IF('D regionene'!B45=0," ",'D regionene'!B45)</f>
        <v>2024</v>
      </c>
      <c r="C37" s="80">
        <f>IF('D regionene'!C45=0," ",'D regionene'!C45)</f>
        <v>160</v>
      </c>
      <c r="D37" s="80">
        <f>IF('D regionene'!D45=0," ",'D regionene'!D45)</f>
        <v>286</v>
      </c>
      <c r="E37" s="80">
        <f>IF('D regionene'!E45=0," ",'D regionene'!E45)</f>
        <v>227</v>
      </c>
      <c r="F37" s="80">
        <f>IF('D regionene'!F45=0," ",'D regionene'!F45)</f>
        <v>195</v>
      </c>
      <c r="G37" s="80">
        <f>IF('D regionene'!G45=0," ",'D regionene'!G45)</f>
        <v>15</v>
      </c>
      <c r="H37" s="80">
        <f>IF('D regionene'!H45=0," ",'D regionene'!H45)</f>
        <v>214</v>
      </c>
      <c r="I37" s="80">
        <f>IF('D regionene'!I45=0," ",'D regionene'!I45)</f>
        <v>87</v>
      </c>
      <c r="R37" s="69"/>
      <c r="S37" s="131">
        <f>IF('D regionene'!L45=0," ",'D regionene'!L45)</f>
        <v>2024</v>
      </c>
      <c r="T37" s="81">
        <f>IF('D regionene'!M45=0," ",'D regionene'!M45)</f>
        <v>-0.8190045248868778</v>
      </c>
      <c r="U37" s="81">
        <f>IF('D regionene'!N45=0," ",'D regionene'!N45)</f>
        <v>-0.75429553264604809</v>
      </c>
      <c r="V37" s="81">
        <f>IF('D regionene'!O45=0," ",'D regionene'!O45)</f>
        <v>-0.7466517857142857</v>
      </c>
      <c r="W37" s="81">
        <f>IF('D regionene'!P45=0," ",'D regionene'!P45)</f>
        <v>-0.77840909090909094</v>
      </c>
      <c r="X37" s="81">
        <f>IF('D regionene'!Q45=0," ",'D regionene'!Q45)</f>
        <v>-0.86363636363636365</v>
      </c>
      <c r="Y37" s="81">
        <f>IF('D regionene'!R45=0," ",'D regionene'!R45)</f>
        <v>-0.72738853503184708</v>
      </c>
      <c r="Z37" s="81">
        <f>IF('D regionene'!S45=0," ",'D regionene'!S45)</f>
        <v>-0.79136690647482011</v>
      </c>
    </row>
    <row r="38" spans="2:27" x14ac:dyDescent="0.2">
      <c r="R38" s="69"/>
    </row>
    <row r="39" spans="2:27" x14ac:dyDescent="0.2">
      <c r="R39" s="69"/>
    </row>
    <row r="40" spans="2:27" s="68" customFormat="1" ht="49.5" customHeight="1" x14ac:dyDescent="0.2">
      <c r="B40" s="244" t="str">
        <f>IF('D regionene'!B47=0," ",'D regionene'!B47)</f>
        <v>Innveid melkemengde til meieri regionvis i Trøndelag 1995 - 2024 i tusen liter</v>
      </c>
      <c r="C40" s="244"/>
      <c r="D40" s="244"/>
      <c r="E40" s="244"/>
      <c r="F40" s="244"/>
      <c r="G40" s="244"/>
      <c r="H40" s="244"/>
      <c r="I40" s="244"/>
      <c r="J40" s="74"/>
      <c r="K40" s="74"/>
      <c r="L40" s="74"/>
      <c r="M40" s="74"/>
      <c r="N40" s="74"/>
      <c r="O40" s="74"/>
      <c r="P40" s="74"/>
      <c r="Q40" s="74"/>
      <c r="R40" s="71" t="str">
        <f>IF('D regionene'!K47=0," ",'D regionene'!K47)</f>
        <v xml:space="preserve"> </v>
      </c>
      <c r="S40" s="245" t="str">
        <f>IF('D regionene'!L47=0," ",'D regionene'!L47)</f>
        <v>Endring i innveid melkemengde til meieri i Trøndelag regionvis 1995 - 2024 i prosent (1995 = 0 %)</v>
      </c>
      <c r="T40" s="245"/>
      <c r="U40" s="245"/>
      <c r="V40" s="245"/>
      <c r="W40" s="245"/>
      <c r="X40" s="245"/>
      <c r="Y40" s="245"/>
      <c r="Z40" s="245"/>
      <c r="AA40" s="67"/>
    </row>
    <row r="41" spans="2:27" s="125" customFormat="1" ht="43.5" customHeight="1" x14ac:dyDescent="0.15">
      <c r="B41" s="119" t="s">
        <v>110</v>
      </c>
      <c r="C41" s="120" t="s">
        <v>111</v>
      </c>
      <c r="D41" s="120" t="s">
        <v>98</v>
      </c>
      <c r="E41" s="120" t="s">
        <v>112</v>
      </c>
      <c r="F41" s="120" t="s">
        <v>114</v>
      </c>
      <c r="G41" s="120" t="s">
        <v>1</v>
      </c>
      <c r="H41" s="120" t="s">
        <v>101</v>
      </c>
      <c r="I41" s="120" t="s">
        <v>113</v>
      </c>
      <c r="J41" s="121"/>
      <c r="K41" s="121"/>
      <c r="L41" s="121"/>
      <c r="M41" s="121"/>
      <c r="N41" s="121"/>
      <c r="O41" s="121"/>
      <c r="P41" s="121"/>
      <c r="Q41" s="121"/>
      <c r="R41" s="122" t="str">
        <f>IF('D regionene'!K49=0," ",'D regionene'!K49)</f>
        <v xml:space="preserve"> </v>
      </c>
      <c r="S41" s="123" t="s">
        <v>110</v>
      </c>
      <c r="T41" s="120" t="s">
        <v>111</v>
      </c>
      <c r="U41" s="120" t="s">
        <v>98</v>
      </c>
      <c r="V41" s="120" t="s">
        <v>112</v>
      </c>
      <c r="W41" s="120" t="s">
        <v>114</v>
      </c>
      <c r="X41" s="120" t="s">
        <v>1</v>
      </c>
      <c r="Y41" s="120" t="s">
        <v>101</v>
      </c>
      <c r="Z41" s="120" t="s">
        <v>113</v>
      </c>
      <c r="AA41" s="124"/>
    </row>
    <row r="42" spans="2:27" ht="12.95" customHeight="1" x14ac:dyDescent="0.2">
      <c r="B42" s="129">
        <f>IF('D regionene'!B50=0," ",'D regionene'!B50)</f>
        <v>1995</v>
      </c>
      <c r="C42" s="80">
        <f>IF('D regionene'!C50=0," ",'D regionene'!C50)</f>
        <v>60100</v>
      </c>
      <c r="D42" s="80">
        <f>IF('D regionene'!D50=0," ",'D regionene'!D50)</f>
        <v>94364</v>
      </c>
      <c r="E42" s="80">
        <f>IF('D regionene'!E50=0," ",'D regionene'!E50)</f>
        <v>66287</v>
      </c>
      <c r="F42" s="80">
        <f>IF('D regionene'!F50=0," ",'D regionene'!F50)</f>
        <v>60563</v>
      </c>
      <c r="G42" s="80">
        <f>IF('D regionene'!G50=0," ",'D regionene'!G50)</f>
        <v>8663</v>
      </c>
      <c r="H42" s="80">
        <f>IF('D regionene'!H50=0," ",'D regionene'!H50)</f>
        <v>52577</v>
      </c>
      <c r="I42" s="80">
        <f>IF('D regionene'!I50=0," ",'D regionene'!I50)</f>
        <v>26891</v>
      </c>
      <c r="R42" s="69" t="str">
        <f>IF('D regionene'!K50=0," ",'D regionene'!K50)</f>
        <v xml:space="preserve"> </v>
      </c>
      <c r="S42" s="131">
        <f>IF('D regionene'!L50=0," ",'D regionene'!L50)</f>
        <v>1995</v>
      </c>
      <c r="T42" s="81" t="str">
        <f>IF('D regionene'!M50=0," ",'D regionene'!M50)</f>
        <v xml:space="preserve"> </v>
      </c>
      <c r="U42" s="81" t="str">
        <f>IF('D regionene'!N50=0," ",'D regionene'!N50)</f>
        <v xml:space="preserve"> </v>
      </c>
      <c r="V42" s="81" t="str">
        <f>IF('D regionene'!O50=0," ",'D regionene'!O50)</f>
        <v xml:space="preserve"> </v>
      </c>
      <c r="W42" s="81" t="str">
        <f>IF('D regionene'!P50=0," ",'D regionene'!P50)</f>
        <v xml:space="preserve"> </v>
      </c>
      <c r="X42" s="81" t="str">
        <f>IF('D regionene'!Q50=0," ",'D regionene'!Q50)</f>
        <v xml:space="preserve"> </v>
      </c>
      <c r="Y42" s="81" t="str">
        <f>IF('D regionene'!R50=0," ",'D regionene'!R50)</f>
        <v xml:space="preserve"> </v>
      </c>
      <c r="Z42" s="81" t="str">
        <f>IF('D regionene'!S50=0," ",'D regionene'!S50)</f>
        <v xml:space="preserve"> </v>
      </c>
    </row>
    <row r="43" spans="2:27" ht="12.95" customHeight="1" x14ac:dyDescent="0.2">
      <c r="B43" s="129">
        <f>IF('D regionene'!B51=0," ",'D regionene'!B51)</f>
        <v>1996</v>
      </c>
      <c r="C43" s="80">
        <f>IF('D regionene'!C51=0," ",'D regionene'!C51)</f>
        <v>59125</v>
      </c>
      <c r="D43" s="80">
        <f>IF('D regionene'!D51=0," ",'D regionene'!D51)</f>
        <v>93671</v>
      </c>
      <c r="E43" s="80">
        <f>IF('D regionene'!E51=0," ",'D regionene'!E51)</f>
        <v>65767</v>
      </c>
      <c r="F43" s="80">
        <f>IF('D regionene'!F51=0," ",'D regionene'!F51)</f>
        <v>59198</v>
      </c>
      <c r="G43" s="80">
        <f>IF('D regionene'!G51=0," ",'D regionene'!G51)</f>
        <v>8402</v>
      </c>
      <c r="H43" s="80">
        <f>IF('D regionene'!H51=0," ",'D regionene'!H51)</f>
        <v>51349</v>
      </c>
      <c r="I43" s="80">
        <f>IF('D regionene'!I51=0," ",'D regionene'!I51)</f>
        <v>26318</v>
      </c>
      <c r="R43" s="69" t="str">
        <f>IF('D regionene'!K51=0," ",'D regionene'!K51)</f>
        <v xml:space="preserve"> </v>
      </c>
      <c r="S43" s="131">
        <f>IF('D regionene'!L51=0," ",'D regionene'!L51)</f>
        <v>1996</v>
      </c>
      <c r="T43" s="81">
        <f>IF('D regionene'!M51=0," ",'D regionene'!M51)</f>
        <v>-1.6222961730449251E-2</v>
      </c>
      <c r="U43" s="81">
        <f>IF('D regionene'!N51=0," ",'D regionene'!N51)</f>
        <v>-7.3439023356364711E-3</v>
      </c>
      <c r="V43" s="81">
        <f>IF('D regionene'!O51=0," ",'D regionene'!O51)</f>
        <v>-7.8446754265542266E-3</v>
      </c>
      <c r="W43" s="81">
        <f>IF('D regionene'!P51=0," ",'D regionene'!P51)</f>
        <v>-2.2538513613922694E-2</v>
      </c>
      <c r="X43" s="81">
        <f>IF('D regionene'!Q51=0," ",'D regionene'!Q51)</f>
        <v>-3.0128131132402172E-2</v>
      </c>
      <c r="Y43" s="81">
        <f>IF('D regionene'!R51=0," ",'D regionene'!R51)</f>
        <v>-2.3356220400555378E-2</v>
      </c>
      <c r="Z43" s="81">
        <f>IF('D regionene'!S51=0," ",'D regionene'!S51)</f>
        <v>-2.130824439403518E-2</v>
      </c>
    </row>
    <row r="44" spans="2:27" ht="12.95" customHeight="1" x14ac:dyDescent="0.2">
      <c r="B44" s="129">
        <f>IF('D regionene'!B52=0," ",'D regionene'!B52)</f>
        <v>1997</v>
      </c>
      <c r="C44" s="80">
        <f>IF('D regionene'!C52=0," ",'D regionene'!C52)</f>
        <v>58700.601000000002</v>
      </c>
      <c r="D44" s="80">
        <f>IF('D regionene'!D52=0," ",'D regionene'!D52)</f>
        <v>95081.951000000001</v>
      </c>
      <c r="E44" s="80">
        <f>IF('D regionene'!E52=0," ",'D regionene'!E52)</f>
        <v>67014.656999999992</v>
      </c>
      <c r="F44" s="80">
        <f>IF('D regionene'!F52=0," ",'D regionene'!F52)</f>
        <v>59112.063000000002</v>
      </c>
      <c r="G44" s="80">
        <f>IF('D regionene'!G52=0," ",'D regionene'!G52)</f>
        <v>8327.3640000000014</v>
      </c>
      <c r="H44" s="80">
        <f>IF('D regionene'!H52=0," ",'D regionene'!H52)</f>
        <v>50884.002</v>
      </c>
      <c r="I44" s="80">
        <f>IF('D regionene'!I52=0," ",'D regionene'!I52)</f>
        <v>26539.162</v>
      </c>
      <c r="R44" s="69" t="str">
        <f>IF('D regionene'!K52=0," ",'D regionene'!K52)</f>
        <v xml:space="preserve"> </v>
      </c>
      <c r="S44" s="131">
        <f>IF('D regionene'!L52=0," ",'D regionene'!L52)</f>
        <v>1997</v>
      </c>
      <c r="T44" s="81">
        <f>IF('D regionene'!M52=0," ",'D regionene'!M52)</f>
        <v>-2.3284509151414268E-2</v>
      </c>
      <c r="U44" s="81">
        <f>IF('D regionene'!N52=0," ",'D regionene'!N52)</f>
        <v>7.6083146115043972E-3</v>
      </c>
      <c r="V44" s="81">
        <f>IF('D regionene'!O52=0," ",'D regionene'!O52)</f>
        <v>1.0977371128577126E-2</v>
      </c>
      <c r="W44" s="81">
        <f>IF('D regionene'!P52=0," ",'D regionene'!P52)</f>
        <v>-2.3957482291167842E-2</v>
      </c>
      <c r="X44" s="81">
        <f>IF('D regionene'!Q52=0," ",'D regionene'!Q52)</f>
        <v>-3.8743622301742886E-2</v>
      </c>
      <c r="Y44" s="81">
        <f>IF('D regionene'!R52=0," ",'D regionene'!R52)</f>
        <v>-3.2200353766856225E-2</v>
      </c>
      <c r="Z44" s="81">
        <f>IF('D regionene'!S52=0," ",'D regionene'!S52)</f>
        <v>-1.3083857052545451E-2</v>
      </c>
    </row>
    <row r="45" spans="2:27" ht="12.95" customHeight="1" x14ac:dyDescent="0.2">
      <c r="B45" s="129">
        <f>IF('D regionene'!B53=0," ",'D regionene'!B53)</f>
        <v>1998</v>
      </c>
      <c r="C45" s="80">
        <f>IF('D regionene'!C53=0," ",'D regionene'!C53)</f>
        <v>57822.615000000005</v>
      </c>
      <c r="D45" s="80">
        <f>IF('D regionene'!D53=0," ",'D regionene'!D53)</f>
        <v>95273.475000000006</v>
      </c>
      <c r="E45" s="80">
        <f>IF('D regionene'!E53=0," ",'D regionene'!E53)</f>
        <v>66741.200999999986</v>
      </c>
      <c r="F45" s="80">
        <f>IF('D regionene'!F53=0," ",'D regionene'!F53)</f>
        <v>58856.398999999998</v>
      </c>
      <c r="G45" s="80">
        <f>IF('D regionene'!G53=0," ",'D regionene'!G53)</f>
        <v>8071.4409999999998</v>
      </c>
      <c r="H45" s="80">
        <f>IF('D regionene'!H53=0," ",'D regionene'!H53)</f>
        <v>50631.902999999991</v>
      </c>
      <c r="I45" s="80">
        <f>IF('D regionene'!I53=0," ",'D regionene'!I53)</f>
        <v>26324.716</v>
      </c>
      <c r="R45" s="69" t="str">
        <f>IF('D regionene'!K53=0," ",'D regionene'!K53)</f>
        <v xml:space="preserve"> </v>
      </c>
      <c r="S45" s="131">
        <f>IF('D regionene'!L53=0," ",'D regionene'!L53)</f>
        <v>1998</v>
      </c>
      <c r="T45" s="81">
        <f>IF('D regionene'!M53=0," ",'D regionene'!M53)</f>
        <v>-3.789326123128111E-2</v>
      </c>
      <c r="U45" s="81">
        <f>IF('D regionene'!N53=0," ",'D regionene'!N53)</f>
        <v>9.6379445551270163E-3</v>
      </c>
      <c r="V45" s="81">
        <f>IF('D regionene'!O53=0," ",'D regionene'!O53)</f>
        <v>6.8520373527235562E-3</v>
      </c>
      <c r="W45" s="81">
        <f>IF('D regionene'!P53=0," ",'D regionene'!P53)</f>
        <v>-2.8178937635189843E-2</v>
      </c>
      <c r="X45" s="81">
        <f>IF('D regionene'!Q53=0," ",'D regionene'!Q53)</f>
        <v>-6.8285697795221076E-2</v>
      </c>
      <c r="Y45" s="81">
        <f>IF('D regionene'!R53=0," ",'D regionene'!R53)</f>
        <v>-3.6995207029689954E-2</v>
      </c>
      <c r="Z45" s="81">
        <f>IF('D regionene'!S53=0," ",'D regionene'!S53)</f>
        <v>-2.1058495407385358E-2</v>
      </c>
    </row>
    <row r="46" spans="2:27" ht="12.95" customHeight="1" x14ac:dyDescent="0.2">
      <c r="B46" s="129">
        <f>IF('D regionene'!B54=0," ",'D regionene'!B54)</f>
        <v>1999</v>
      </c>
      <c r="C46" s="80">
        <f>IF('D regionene'!C54=0," ",'D regionene'!C54)</f>
        <v>57288.172000000006</v>
      </c>
      <c r="D46" s="80">
        <f>IF('D regionene'!D54=0," ",'D regionene'!D54)</f>
        <v>93583.971000000005</v>
      </c>
      <c r="E46" s="80">
        <f>IF('D regionene'!E54=0," ",'D regionene'!E54)</f>
        <v>65657.993000000017</v>
      </c>
      <c r="F46" s="80">
        <f>IF('D regionene'!F54=0," ",'D regionene'!F54)</f>
        <v>58269.634000000005</v>
      </c>
      <c r="G46" s="80">
        <f>IF('D regionene'!G54=0," ",'D regionene'!G54)</f>
        <v>8003.652</v>
      </c>
      <c r="H46" s="80">
        <f>IF('D regionene'!H54=0," ",'D regionene'!H54)</f>
        <v>50023.146999999997</v>
      </c>
      <c r="I46" s="80">
        <f>IF('D regionene'!I54=0," ",'D regionene'!I54)</f>
        <v>25806.304</v>
      </c>
      <c r="R46" s="69" t="str">
        <f>IF('D regionene'!K54=0," ",'D regionene'!K54)</f>
        <v xml:space="preserve"> </v>
      </c>
      <c r="S46" s="131">
        <f>IF('D regionene'!L54=0," ",'D regionene'!L54)</f>
        <v>1999</v>
      </c>
      <c r="T46" s="81">
        <f>IF('D regionene'!M54=0," ",'D regionene'!M54)</f>
        <v>-4.6785823627287754E-2</v>
      </c>
      <c r="U46" s="81">
        <f>IF('D regionene'!N54=0," ",'D regionene'!N54)</f>
        <v>-8.2661714213046814E-3</v>
      </c>
      <c r="V46" s="81">
        <f>IF('D regionene'!O54=0," ",'D regionene'!O54)</f>
        <v>-9.489145684673966E-3</v>
      </c>
      <c r="W46" s="81">
        <f>IF('D regionene'!P54=0," ",'D regionene'!P54)</f>
        <v>-3.7867443818833189E-2</v>
      </c>
      <c r="X46" s="81">
        <f>IF('D regionene'!Q54=0," ",'D regionene'!Q54)</f>
        <v>-7.6110816114509983E-2</v>
      </c>
      <c r="Y46" s="81">
        <f>IF('D regionene'!R54=0," ",'D regionene'!R54)</f>
        <v>-4.857357780017884E-2</v>
      </c>
      <c r="Z46" s="81">
        <f>IF('D regionene'!S54=0," ",'D regionene'!S54)</f>
        <v>-4.0336766948049531E-2</v>
      </c>
    </row>
    <row r="47" spans="2:27" ht="12.95" customHeight="1" x14ac:dyDescent="0.2">
      <c r="B47" s="129">
        <f>IF('D regionene'!B55=0," ",'D regionene'!B55)</f>
        <v>2000</v>
      </c>
      <c r="C47" s="80">
        <f>IF('D regionene'!C55=0," ",'D regionene'!C55)</f>
        <v>53291.959000000003</v>
      </c>
      <c r="D47" s="80">
        <f>IF('D regionene'!D55=0," ",'D regionene'!D55)</f>
        <v>88677.152000000002</v>
      </c>
      <c r="E47" s="80">
        <f>IF('D regionene'!E55=0," ",'D regionene'!E55)</f>
        <v>63017.425000000003</v>
      </c>
      <c r="F47" s="80">
        <f>IF('D regionene'!F55=0," ",'D regionene'!F55)</f>
        <v>54874.058999999994</v>
      </c>
      <c r="G47" s="80">
        <f>IF('D regionene'!G55=0," ",'D regionene'!G55)</f>
        <v>7485.0139999999992</v>
      </c>
      <c r="H47" s="80">
        <f>IF('D regionene'!H55=0," ",'D regionene'!H55)</f>
        <v>48017.985000000001</v>
      </c>
      <c r="I47" s="80">
        <f>IF('D regionene'!I55=0," ",'D regionene'!I55)</f>
        <v>24197.26</v>
      </c>
      <c r="R47" s="69" t="str">
        <f>IF('D regionene'!K55=0," ",'D regionene'!K55)</f>
        <v xml:space="preserve"> </v>
      </c>
      <c r="S47" s="131">
        <f>IF('D regionene'!L55=0," ",'D regionene'!L55)</f>
        <v>2000</v>
      </c>
      <c r="T47" s="81">
        <f>IF('D regionene'!M55=0," ",'D regionene'!M55)</f>
        <v>-0.11327855241264555</v>
      </c>
      <c r="U47" s="81">
        <f>IF('D regionene'!N55=0," ",'D regionene'!N55)</f>
        <v>-6.0265016319782948E-2</v>
      </c>
      <c r="V47" s="81">
        <f>IF('D regionene'!O55=0," ",'D regionene'!O55)</f>
        <v>-4.9324528188030792E-2</v>
      </c>
      <c r="W47" s="81">
        <f>IF('D regionene'!P55=0," ",'D regionene'!P55)</f>
        <v>-9.3934266796559057E-2</v>
      </c>
      <c r="X47" s="81">
        <f>IF('D regionene'!Q55=0," ",'D regionene'!Q55)</f>
        <v>-0.13597899111162423</v>
      </c>
      <c r="Y47" s="81">
        <f>IF('D regionene'!R55=0," ",'D regionene'!R55)</f>
        <v>-8.6711204519086288E-2</v>
      </c>
      <c r="Z47" s="81">
        <f>IF('D regionene'!S55=0," ",'D regionene'!S55)</f>
        <v>-0.10017254843627986</v>
      </c>
    </row>
    <row r="48" spans="2:27" ht="12.95" customHeight="1" x14ac:dyDescent="0.2">
      <c r="B48" s="129">
        <f>IF('D regionene'!B56=0," ",'D regionene'!B56)</f>
        <v>2001</v>
      </c>
      <c r="C48" s="80">
        <f>IF('D regionene'!C56=0," ",'D regionene'!C56)</f>
        <v>50585.638999999996</v>
      </c>
      <c r="D48" s="80">
        <f>IF('D regionene'!D56=0," ",'D regionene'!D56)</f>
        <v>86019.899000000005</v>
      </c>
      <c r="E48" s="80">
        <f>IF('D regionene'!E56=0," ",'D regionene'!E56)</f>
        <v>61573.949000000008</v>
      </c>
      <c r="F48" s="80">
        <f>IF('D regionene'!F56=0," ",'D regionene'!F56)</f>
        <v>52535.866999999998</v>
      </c>
      <c r="G48" s="80">
        <f>IF('D regionene'!G56=0," ",'D regionene'!G56)</f>
        <v>6965.2870000000003</v>
      </c>
      <c r="H48" s="80">
        <f>IF('D regionene'!H56=0," ",'D regionene'!H56)</f>
        <v>46561.862000000001</v>
      </c>
      <c r="I48" s="80">
        <f>IF('D regionene'!I56=0," ",'D regionene'!I56)</f>
        <v>23255.205000000002</v>
      </c>
      <c r="R48" s="69" t="str">
        <f>IF('D regionene'!K56=0," ",'D regionene'!K56)</f>
        <v xml:space="preserve"> </v>
      </c>
      <c r="S48" s="131">
        <f>IF('D regionene'!L56=0," ",'D regionene'!L56)</f>
        <v>2001</v>
      </c>
      <c r="T48" s="81">
        <f>IF('D regionene'!M56=0," ",'D regionene'!M56)</f>
        <v>-0.15830883527454251</v>
      </c>
      <c r="U48" s="81">
        <f>IF('D regionene'!N56=0," ",'D regionene'!N56)</f>
        <v>-8.8424621677758414E-2</v>
      </c>
      <c r="V48" s="81">
        <f>IF('D regionene'!O56=0," ",'D regionene'!O56)</f>
        <v>-7.1100683391916844E-2</v>
      </c>
      <c r="W48" s="81">
        <f>IF('D regionene'!P56=0," ",'D regionene'!P56)</f>
        <v>-0.13254186549543454</v>
      </c>
      <c r="X48" s="81">
        <f>IF('D regionene'!Q56=0," ",'D regionene'!Q56)</f>
        <v>-0.19597287313863554</v>
      </c>
      <c r="Y48" s="81">
        <f>IF('D regionene'!R56=0," ",'D regionene'!R56)</f>
        <v>-0.11440626129296078</v>
      </c>
      <c r="Z48" s="81">
        <f>IF('D regionene'!S56=0," ",'D regionene'!S56)</f>
        <v>-0.13520490126808218</v>
      </c>
    </row>
    <row r="49" spans="2:26" ht="12.95" customHeight="1" x14ac:dyDescent="0.2">
      <c r="B49" s="129">
        <f>IF('D regionene'!B57=0," ",'D regionene'!B57)</f>
        <v>2002</v>
      </c>
      <c r="C49" s="80">
        <f>IF('D regionene'!C57=0," ",'D regionene'!C57)</f>
        <v>50890.589</v>
      </c>
      <c r="D49" s="80">
        <f>IF('D regionene'!D57=0," ",'D regionene'!D57)</f>
        <v>87786.510000000009</v>
      </c>
      <c r="E49" s="80">
        <f>IF('D regionene'!E57=0," ",'D regionene'!E57)</f>
        <v>62097.290000000008</v>
      </c>
      <c r="F49" s="80">
        <f>IF('D regionene'!F57=0," ",'D regionene'!F57)</f>
        <v>51710.002999999997</v>
      </c>
      <c r="G49" s="80">
        <f>IF('D regionene'!G57=0," ",'D regionene'!G57)</f>
        <v>6590.7820000000002</v>
      </c>
      <c r="H49" s="80">
        <f>IF('D regionene'!H57=0," ",'D regionene'!H57)</f>
        <v>46878.381000000001</v>
      </c>
      <c r="I49" s="80">
        <f>IF('D regionene'!I57=0," ",'D regionene'!I57)</f>
        <v>23024.371000000003</v>
      </c>
      <c r="R49" s="69" t="str">
        <f>IF('D regionene'!K57=0," ",'D regionene'!K57)</f>
        <v xml:space="preserve"> </v>
      </c>
      <c r="S49" s="131">
        <f>IF('D regionene'!L57=0," ",'D regionene'!L57)</f>
        <v>2002</v>
      </c>
      <c r="T49" s="81">
        <f>IF('D regionene'!M57=0," ",'D regionene'!M57)</f>
        <v>-0.15323479201331114</v>
      </c>
      <c r="U49" s="81">
        <f>IF('D regionene'!N57=0," ",'D regionene'!N57)</f>
        <v>-6.9703382645924197E-2</v>
      </c>
      <c r="V49" s="81">
        <f>IF('D regionene'!O57=0," ",'D regionene'!O57)</f>
        <v>-6.3205605925747005E-2</v>
      </c>
      <c r="W49" s="81">
        <f>IF('D regionene'!P57=0," ",'D regionene'!P57)</f>
        <v>-0.14617831018938962</v>
      </c>
      <c r="X49" s="81">
        <f>IF('D regionene'!Q57=0," ",'D regionene'!Q57)</f>
        <v>-0.23920327831005422</v>
      </c>
      <c r="Y49" s="81">
        <f>IF('D regionene'!R57=0," ",'D regionene'!R57)</f>
        <v>-0.10838615744527072</v>
      </c>
      <c r="Z49" s="81">
        <f>IF('D regionene'!S57=0," ",'D regionene'!S57)</f>
        <v>-0.14378896285002407</v>
      </c>
    </row>
    <row r="50" spans="2:26" ht="12.95" customHeight="1" x14ac:dyDescent="0.2">
      <c r="B50" s="129">
        <f>IF('D regionene'!B58=0," ",'D regionene'!B58)</f>
        <v>2003</v>
      </c>
      <c r="C50" s="80">
        <f>IF('D regionene'!C58=0," ",'D regionene'!C58)</f>
        <v>52196.975999999995</v>
      </c>
      <c r="D50" s="80">
        <f>IF('D regionene'!D58=0," ",'D regionene'!D58)</f>
        <v>88407.164000000004</v>
      </c>
      <c r="E50" s="80">
        <f>IF('D regionene'!E58=0," ",'D regionene'!E58)</f>
        <v>64168.399999999994</v>
      </c>
      <c r="F50" s="80">
        <f>IF('D regionene'!F58=0," ",'D regionene'!F58)</f>
        <v>52485.845000000001</v>
      </c>
      <c r="G50" s="80">
        <f>IF('D regionene'!G58=0," ",'D regionene'!G58)</f>
        <v>6361.7939999999999</v>
      </c>
      <c r="H50" s="80">
        <f>IF('D regionene'!H58=0," ",'D regionene'!H58)</f>
        <v>47438.791999999994</v>
      </c>
      <c r="I50" s="80">
        <f>IF('D regionene'!I58=0," ",'D regionene'!I58)</f>
        <v>22752.03</v>
      </c>
      <c r="R50" s="69" t="str">
        <f>IF('D regionene'!K58=0," ",'D regionene'!K58)</f>
        <v xml:space="preserve"> </v>
      </c>
      <c r="S50" s="131">
        <f>IF('D regionene'!L58=0," ",'D regionene'!L58)</f>
        <v>2003</v>
      </c>
      <c r="T50" s="81">
        <f>IF('D regionene'!M58=0," ",'D regionene'!M58)</f>
        <v>-0.13149790349417645</v>
      </c>
      <c r="U50" s="81">
        <f>IF('D regionene'!N58=0," ",'D regionene'!N58)</f>
        <v>-6.3126149802890885E-2</v>
      </c>
      <c r="V50" s="81">
        <f>IF('D regionene'!O58=0," ",'D regionene'!O58)</f>
        <v>-3.1961017997495823E-2</v>
      </c>
      <c r="W50" s="81">
        <f>IF('D regionene'!P58=0," ",'D regionene'!P58)</f>
        <v>-0.13336781533279393</v>
      </c>
      <c r="X50" s="81">
        <f>IF('D regionene'!Q58=0," ",'D regionene'!Q58)</f>
        <v>-0.26563615375735888</v>
      </c>
      <c r="Y50" s="81">
        <f>IF('D regionene'!R58=0," ",'D regionene'!R58)</f>
        <v>-9.7727295205127837E-2</v>
      </c>
      <c r="Z50" s="81">
        <f>IF('D regionene'!S58=0," ",'D regionene'!S58)</f>
        <v>-0.15391655200624749</v>
      </c>
    </row>
    <row r="51" spans="2:26" ht="12.95" customHeight="1" x14ac:dyDescent="0.2">
      <c r="B51" s="129">
        <f>IF('D regionene'!B59=0," ",'D regionene'!B59)</f>
        <v>2004</v>
      </c>
      <c r="C51" s="80">
        <f>IF('D regionene'!C59=0," ",'D regionene'!C59)</f>
        <v>52037</v>
      </c>
      <c r="D51" s="80">
        <f>IF('D regionene'!D59=0," ",'D regionene'!D59)</f>
        <v>88579</v>
      </c>
      <c r="E51" s="80">
        <f>IF('D regionene'!E59=0," ",'D regionene'!E59)</f>
        <v>63153</v>
      </c>
      <c r="F51" s="80">
        <f>IF('D regionene'!F59=0," ",'D regionene'!F59)</f>
        <v>52647</v>
      </c>
      <c r="G51" s="80">
        <f>IF('D regionene'!G59=0," ",'D regionene'!G59)</f>
        <v>6308</v>
      </c>
      <c r="H51" s="80">
        <f>IF('D regionene'!H59=0," ",'D regionene'!H59)</f>
        <v>47245</v>
      </c>
      <c r="I51" s="80">
        <f>IF('D regionene'!I59=0," ",'D regionene'!I59)</f>
        <v>22869</v>
      </c>
      <c r="R51" s="69" t="str">
        <f>IF('D regionene'!K59=0," ",'D regionene'!K59)</f>
        <v xml:space="preserve"> </v>
      </c>
      <c r="S51" s="131">
        <f>IF('D regionene'!L59=0," ",'D regionene'!L59)</f>
        <v>2004</v>
      </c>
      <c r="T51" s="81">
        <f>IF('D regionene'!M59=0," ",'D regionene'!M59)</f>
        <v>-0.13415973377703827</v>
      </c>
      <c r="U51" s="81">
        <f>IF('D regionene'!N59=0," ",'D regionene'!N59)</f>
        <v>-6.1305158746979782E-2</v>
      </c>
      <c r="V51" s="81">
        <f>IF('D regionene'!O59=0," ",'D regionene'!O59)</f>
        <v>-4.727925535927105E-2</v>
      </c>
      <c r="W51" s="81">
        <f>IF('D regionene'!P59=0," ",'D regionene'!P59)</f>
        <v>-0.13070686722916633</v>
      </c>
      <c r="X51" s="81">
        <f>IF('D regionene'!Q59=0," ",'D regionene'!Q59)</f>
        <v>-0.27184578090730693</v>
      </c>
      <c r="Y51" s="81">
        <f>IF('D regionene'!R59=0," ",'D regionene'!R59)</f>
        <v>-0.10141316545257432</v>
      </c>
      <c r="Z51" s="81">
        <f>IF('D regionene'!S59=0," ",'D regionene'!S59)</f>
        <v>-0.14956676955115095</v>
      </c>
    </row>
    <row r="52" spans="2:26" ht="12.95" customHeight="1" x14ac:dyDescent="0.2">
      <c r="B52" s="129">
        <f>IF('D regionene'!B60=0," ",'D regionene'!B60)</f>
        <v>2005</v>
      </c>
      <c r="C52" s="80">
        <f>IF('D regionene'!C60=0," ",'D regionene'!C60)</f>
        <v>52020</v>
      </c>
      <c r="D52" s="80">
        <f>IF('D regionene'!D60=0," ",'D regionene'!D60)</f>
        <v>88643</v>
      </c>
      <c r="E52" s="80">
        <f>IF('D regionene'!E60=0," ",'D regionene'!E60)</f>
        <v>62832</v>
      </c>
      <c r="F52" s="80">
        <f>IF('D regionene'!F60=0," ",'D regionene'!F60)</f>
        <v>52439</v>
      </c>
      <c r="G52" s="80">
        <f>IF('D regionene'!G60=0," ",'D regionene'!G60)</f>
        <v>6105</v>
      </c>
      <c r="H52" s="80">
        <f>IF('D regionene'!H60=0," ",'D regionene'!H60)</f>
        <v>47202</v>
      </c>
      <c r="I52" s="80">
        <f>IF('D regionene'!I60=0," ",'D regionene'!I60)</f>
        <v>22251</v>
      </c>
      <c r="R52" s="69" t="str">
        <f>IF('D regionene'!K60=0," ",'D regionene'!K60)</f>
        <v xml:space="preserve"> </v>
      </c>
      <c r="S52" s="131">
        <f>IF('D regionene'!L60=0," ",'D regionene'!L60)</f>
        <v>2005</v>
      </c>
      <c r="T52" s="81">
        <f>IF('D regionene'!M60=0," ",'D regionene'!M60)</f>
        <v>-0.13444259567387687</v>
      </c>
      <c r="U52" s="81">
        <f>IF('D regionene'!N60=0," ",'D regionene'!N60)</f>
        <v>-6.0626934000254332E-2</v>
      </c>
      <c r="V52" s="81">
        <f>IF('D regionene'!O60=0," ",'D regionene'!O60)</f>
        <v>-5.2121833843740098E-2</v>
      </c>
      <c r="W52" s="81">
        <f>IF('D regionene'!P60=0," ",'D regionene'!P60)</f>
        <v>-0.13414130739890692</v>
      </c>
      <c r="X52" s="81">
        <f>IF('D regionene'!Q60=0," ",'D regionene'!Q60)</f>
        <v>-0.29527877178806416</v>
      </c>
      <c r="Y52" s="81">
        <f>IF('D regionene'!R60=0," ",'D regionene'!R60)</f>
        <v>-0.10223101356106282</v>
      </c>
      <c r="Z52" s="81">
        <f>IF('D regionene'!S60=0," ",'D regionene'!S60)</f>
        <v>-0.17254843627979621</v>
      </c>
    </row>
    <row r="53" spans="2:26" ht="12.95" customHeight="1" x14ac:dyDescent="0.2">
      <c r="B53" s="129">
        <f>IF('D regionene'!B61=0," ",'D regionene'!B61)</f>
        <v>2006</v>
      </c>
      <c r="C53" s="80">
        <f>IF('D regionene'!C61=0," ",'D regionene'!C61)</f>
        <v>51501</v>
      </c>
      <c r="D53" s="80">
        <f>IF('D regionene'!D61=0," ",'D regionene'!D61)</f>
        <v>88233</v>
      </c>
      <c r="E53" s="80">
        <f>IF('D regionene'!E61=0," ",'D regionene'!E61)</f>
        <v>63068</v>
      </c>
      <c r="F53" s="80">
        <f>IF('D regionene'!F61=0," ",'D regionene'!F61)</f>
        <v>52382</v>
      </c>
      <c r="G53" s="80">
        <f>IF('D regionene'!G61=0," ",'D regionene'!G61)</f>
        <v>5640</v>
      </c>
      <c r="H53" s="80">
        <f>IF('D regionene'!H61=0," ",'D regionene'!H61)</f>
        <v>46709</v>
      </c>
      <c r="I53" s="80">
        <f>IF('D regionene'!I61=0," ",'D regionene'!I61)</f>
        <v>21729</v>
      </c>
      <c r="R53" s="69" t="str">
        <f>IF('D regionene'!K61=0," ",'D regionene'!K61)</f>
        <v xml:space="preserve"> </v>
      </c>
      <c r="S53" s="131">
        <f>IF('D regionene'!L61=0," ",'D regionene'!L61)</f>
        <v>2006</v>
      </c>
      <c r="T53" s="81">
        <f>IF('D regionene'!M61=0," ",'D regionene'!M61)</f>
        <v>-0.14307820299500831</v>
      </c>
      <c r="U53" s="81">
        <f>IF('D regionene'!N61=0," ",'D regionene'!N61)</f>
        <v>-6.4971811283964218E-2</v>
      </c>
      <c r="V53" s="81">
        <f>IF('D regionene'!O61=0," ",'D regionene'!O61)</f>
        <v>-4.8561558073227026E-2</v>
      </c>
      <c r="W53" s="81">
        <f>IF('D regionene'!P61=0," ",'D regionene'!P61)</f>
        <v>-0.13508247609926852</v>
      </c>
      <c r="X53" s="81">
        <f>IF('D regionene'!Q61=0," ",'D regionene'!Q61)</f>
        <v>-0.34895532725383815</v>
      </c>
      <c r="Y53" s="81">
        <f>IF('D regionene'!R61=0," ",'D regionene'!R61)</f>
        <v>-0.11160773722350077</v>
      </c>
      <c r="Z53" s="81">
        <f>IF('D regionene'!S61=0," ",'D regionene'!S61)</f>
        <v>-0.19196013536127329</v>
      </c>
    </row>
    <row r="54" spans="2:26" ht="12.95" customHeight="1" x14ac:dyDescent="0.2">
      <c r="B54" s="129">
        <f>IF('D regionene'!B62=0," ",'D regionene'!B62)</f>
        <v>2007</v>
      </c>
      <c r="C54" s="80">
        <f>IF('D regionene'!C62=0," ",'D regionene'!C62)</f>
        <v>53352</v>
      </c>
      <c r="D54" s="80">
        <f>IF('D regionene'!D62=0," ",'D regionene'!D62)</f>
        <v>93248</v>
      </c>
      <c r="E54" s="80">
        <f>IF('D regionene'!E62=0," ",'D regionene'!E62)</f>
        <v>66489</v>
      </c>
      <c r="F54" s="80">
        <f>IF('D regionene'!F62=0," ",'D regionene'!F62)</f>
        <v>53935</v>
      </c>
      <c r="G54" s="80">
        <f>IF('D regionene'!G62=0," ",'D regionene'!G62)</f>
        <v>5796</v>
      </c>
      <c r="H54" s="80">
        <f>IF('D regionene'!H62=0," ",'D regionene'!H62)</f>
        <v>48108</v>
      </c>
      <c r="I54" s="80">
        <f>IF('D regionene'!I62=0," ",'D regionene'!I62)</f>
        <v>22586</v>
      </c>
      <c r="R54" s="69" t="str">
        <f>IF('D regionene'!K62=0," ",'D regionene'!K62)</f>
        <v xml:space="preserve"> </v>
      </c>
      <c r="S54" s="131">
        <f>IF('D regionene'!L62=0," ",'D regionene'!L62)</f>
        <v>2007</v>
      </c>
      <c r="T54" s="81">
        <f>IF('D regionene'!M62=0," ",'D regionene'!M62)</f>
        <v>-0.11227953410981698</v>
      </c>
      <c r="U54" s="81">
        <f>IF('D regionene'!N62=0," ",'D regionene'!N62)</f>
        <v>-1.1826544021024968E-2</v>
      </c>
      <c r="V54" s="81">
        <f>IF('D regionene'!O62=0," ",'D regionene'!O62)</f>
        <v>3.0473546849306803E-3</v>
      </c>
      <c r="W54" s="81">
        <f>IF('D regionene'!P62=0," ",'D regionene'!P62)</f>
        <v>-0.10943975694731106</v>
      </c>
      <c r="X54" s="81">
        <f>IF('D regionene'!Q62=0," ",'D regionene'!Q62)</f>
        <v>-0.33094770864596562</v>
      </c>
      <c r="Y54" s="81">
        <f>IF('D regionene'!R62=0," ",'D regionene'!R62)</f>
        <v>-8.4999144112444608E-2</v>
      </c>
      <c r="Z54" s="81">
        <f>IF('D regionene'!S62=0," ",'D regionene'!S62)</f>
        <v>-0.16009073667769885</v>
      </c>
    </row>
    <row r="55" spans="2:26" ht="12.95" customHeight="1" x14ac:dyDescent="0.2">
      <c r="B55" s="129">
        <f>IF('D regionene'!B63=0," ",'D regionene'!B63)</f>
        <v>2008</v>
      </c>
      <c r="C55" s="80">
        <f>IF('D regionene'!C63=0," ",'D regionene'!C63)</f>
        <v>52207</v>
      </c>
      <c r="D55" s="80">
        <f>IF('D regionene'!D63=0," ",'D regionene'!D63)</f>
        <v>91043</v>
      </c>
      <c r="E55" s="80">
        <f>IF('D regionene'!E63=0," ",'D regionene'!E63)</f>
        <v>65656</v>
      </c>
      <c r="F55" s="80">
        <f>IF('D regionene'!F63=0," ",'D regionene'!F63)</f>
        <v>53021</v>
      </c>
      <c r="G55" s="80">
        <f>IF('D regionene'!G63=0," ",'D regionene'!G63)</f>
        <v>5515</v>
      </c>
      <c r="H55" s="80">
        <f>IF('D regionene'!H63=0," ",'D regionene'!H63)</f>
        <v>47215</v>
      </c>
      <c r="I55" s="80">
        <f>IF('D regionene'!I63=0," ",'D regionene'!I63)</f>
        <v>21984</v>
      </c>
      <c r="R55" s="69" t="str">
        <f>IF('D regionene'!K63=0," ",'D regionene'!K63)</f>
        <v xml:space="preserve"> </v>
      </c>
      <c r="S55" s="131">
        <f>IF('D regionene'!L63=0," ",'D regionene'!L63)</f>
        <v>2008</v>
      </c>
      <c r="T55" s="81">
        <f>IF('D regionene'!M63=0," ",'D regionene'!M63)</f>
        <v>-0.13133111480865226</v>
      </c>
      <c r="U55" s="81">
        <f>IF('D regionene'!N63=0," ",'D regionene'!N63)</f>
        <v>-3.5193505998050101E-2</v>
      </c>
      <c r="V55" s="81">
        <f>IF('D regionene'!O63=0," ",'D regionene'!O63)</f>
        <v>-9.5192119118379173E-3</v>
      </c>
      <c r="W55" s="81">
        <f>IF('D regionene'!P63=0," ",'D regionene'!P63)</f>
        <v>-0.12453147961626736</v>
      </c>
      <c r="X55" s="81">
        <f>IF('D regionene'!Q63=0," ",'D regionene'!Q63)</f>
        <v>-0.36338450883065915</v>
      </c>
      <c r="Y55" s="81">
        <f>IF('D regionene'!R63=0," ",'D regionene'!R63)</f>
        <v>-0.10198375715617095</v>
      </c>
      <c r="Z55" s="81">
        <f>IF('D regionene'!S63=0," ",'D regionene'!S63)</f>
        <v>-0.18247740879848276</v>
      </c>
    </row>
    <row r="56" spans="2:26" ht="12.95" customHeight="1" x14ac:dyDescent="0.2">
      <c r="B56" s="129">
        <f>IF('D regionene'!B64=0," ",'D regionene'!B64)</f>
        <v>2009</v>
      </c>
      <c r="C56" s="80">
        <f>IF('D regionene'!C64=0," ",'D regionene'!C64)</f>
        <v>50733</v>
      </c>
      <c r="D56" s="80">
        <f>IF('D regionene'!D64=0," ",'D regionene'!D64)</f>
        <v>88266</v>
      </c>
      <c r="E56" s="80">
        <f>IF('D regionene'!E64=0," ",'D regionene'!E64)</f>
        <v>66219</v>
      </c>
      <c r="F56" s="80">
        <f>IF('D regionene'!F64=0," ",'D regionene'!F64)</f>
        <v>53039</v>
      </c>
      <c r="G56" s="80">
        <f>IF('D regionene'!G64=0," ",'D regionene'!G64)</f>
        <v>5445</v>
      </c>
      <c r="H56" s="80">
        <f>IF('D regionene'!H64=0," ",'D regionene'!H64)</f>
        <v>45475</v>
      </c>
      <c r="I56" s="80">
        <f>IF('D regionene'!I64=0," ",'D regionene'!I64)</f>
        <v>21228</v>
      </c>
      <c r="R56" s="69" t="str">
        <f>IF('D regionene'!K64=0," ",'D regionene'!K64)</f>
        <v xml:space="preserve"> </v>
      </c>
      <c r="S56" s="131">
        <f>IF('D regionene'!L64=0," ",'D regionene'!L64)</f>
        <v>2009</v>
      </c>
      <c r="T56" s="81">
        <f>IF('D regionene'!M64=0," ",'D regionene'!M64)</f>
        <v>-0.15585690515806988</v>
      </c>
      <c r="U56" s="81">
        <f>IF('D regionene'!N64=0," ",'D regionene'!N64)</f>
        <v>-6.4622101648933922E-2</v>
      </c>
      <c r="V56" s="81">
        <f>IF('D regionene'!O64=0," ",'D regionene'!O64)</f>
        <v>-1.0258421711647834E-3</v>
      </c>
      <c r="W56" s="81">
        <f>IF('D regionene'!P64=0," ",'D regionene'!P64)</f>
        <v>-0.12423426844773211</v>
      </c>
      <c r="X56" s="81">
        <f>IF('D regionene'!Q64=0," ",'D regionene'!Q64)</f>
        <v>-0.37146485051367889</v>
      </c>
      <c r="Y56" s="81">
        <f>IF('D regionene'!R64=0," ",'D regionene'!R64)</f>
        <v>-0.13507807596477547</v>
      </c>
      <c r="Z56" s="81">
        <f>IF('D regionene'!S64=0," ",'D regionene'!S64)</f>
        <v>-0.21059090401993233</v>
      </c>
    </row>
    <row r="57" spans="2:26" ht="12.95" customHeight="1" x14ac:dyDescent="0.2">
      <c r="B57" s="129">
        <f>IF('D regionene'!B65=0," ",'D regionene'!B65)</f>
        <v>2010</v>
      </c>
      <c r="C57" s="80">
        <f>IF('D regionene'!C65=0," ",'D regionene'!C65)</f>
        <v>50781.824000000001</v>
      </c>
      <c r="D57" s="80">
        <f>IF('D regionene'!D65=0," ",'D regionene'!D65)</f>
        <v>88943.932000000001</v>
      </c>
      <c r="E57" s="80">
        <f>IF('D regionene'!E65=0," ",'D regionene'!E65)</f>
        <v>68168.835999999996</v>
      </c>
      <c r="F57" s="80">
        <f>IF('D regionene'!F65=0," ",'D regionene'!F65)</f>
        <v>53773.06</v>
      </c>
      <c r="G57" s="80">
        <f>IF('D regionene'!G65=0," ",'D regionene'!G65)</f>
        <v>5626.6409999999996</v>
      </c>
      <c r="H57" s="80">
        <f>IF('D regionene'!H65=0," ",'D regionene'!H65)</f>
        <v>45841.944000000003</v>
      </c>
      <c r="I57" s="80">
        <f>IF('D regionene'!I65=0," ",'D regionene'!I65)</f>
        <v>21486.275999999998</v>
      </c>
      <c r="R57" s="69" t="str">
        <f>IF('D regionene'!K65=0," ",'D regionene'!K65)</f>
        <v xml:space="preserve"> </v>
      </c>
      <c r="S57" s="131">
        <f>IF('D regionene'!L65=0," ",'D regionene'!L65)</f>
        <v>2010</v>
      </c>
      <c r="T57" s="81">
        <f>IF('D regionene'!M65=0," ",'D regionene'!M65)</f>
        <v>-0.15504452579034941</v>
      </c>
      <c r="U57" s="81">
        <f>IF('D regionene'!N65=0," ",'D regionene'!N65)</f>
        <v>-5.7437878852104607E-2</v>
      </c>
      <c r="V57" s="81">
        <f>IF('D regionene'!O65=0," ",'D regionene'!O65)</f>
        <v>2.838921658847128E-2</v>
      </c>
      <c r="W57" s="81">
        <f>IF('D regionene'!P65=0," ",'D regionene'!P65)</f>
        <v>-0.11211366676023318</v>
      </c>
      <c r="X57" s="81">
        <f>IF('D regionene'!Q65=0," ",'D regionene'!Q65)</f>
        <v>-0.35049740274731622</v>
      </c>
      <c r="Y57" s="81">
        <f>IF('D regionene'!R65=0," ",'D regionene'!R65)</f>
        <v>-0.12809890256195669</v>
      </c>
      <c r="Z57" s="81">
        <f>IF('D regionene'!S65=0," ",'D regionene'!S65)</f>
        <v>-0.20098635231118225</v>
      </c>
    </row>
    <row r="58" spans="2:26" ht="12.95" customHeight="1" x14ac:dyDescent="0.2">
      <c r="B58" s="129">
        <f>IF('D regionene'!B66=0," ",'D regionene'!B66)</f>
        <v>2011</v>
      </c>
      <c r="C58" s="80">
        <f>IF('D regionene'!C66=0," ",'D regionene'!C66)</f>
        <v>49179.570999999996</v>
      </c>
      <c r="D58" s="80">
        <f>IF('D regionene'!D66=0," ",'D regionene'!D66)</f>
        <v>88510.038</v>
      </c>
      <c r="E58" s="80">
        <f>IF('D regionene'!E66=0," ",'D regionene'!E66)</f>
        <v>66779.084000000003</v>
      </c>
      <c r="F58" s="80">
        <f>IF('D regionene'!F66=0," ",'D regionene'!F66)</f>
        <v>52645.387000000002</v>
      </c>
      <c r="G58" s="80">
        <f>IF('D regionene'!G66=0," ",'D regionene'!G66)</f>
        <v>5602.0849999999991</v>
      </c>
      <c r="H58" s="80">
        <f>IF('D regionene'!H66=0," ",'D regionene'!H66)</f>
        <v>44996.67</v>
      </c>
      <c r="I58" s="80">
        <f>IF('D regionene'!I66=0," ",'D regionene'!I66)</f>
        <v>21127.331999999999</v>
      </c>
      <c r="R58" s="69" t="str">
        <f>IF('D regionene'!K66=0," ",'D regionene'!K66)</f>
        <v xml:space="preserve"> </v>
      </c>
      <c r="S58" s="131">
        <f>IF('D regionene'!L66=0," ",'D regionene'!L66)</f>
        <v>2011</v>
      </c>
      <c r="T58" s="81">
        <f>IF('D regionene'!M66=0," ",'D regionene'!M66)</f>
        <v>-0.18170430948419308</v>
      </c>
      <c r="U58" s="81">
        <f>IF('D regionene'!N66=0," ",'D regionene'!N66)</f>
        <v>-6.2035967106099779E-2</v>
      </c>
      <c r="V58" s="81">
        <f>IF('D regionene'!O66=0," ",'D regionene'!O66)</f>
        <v>7.4235370434625574E-3</v>
      </c>
      <c r="W58" s="81">
        <f>IF('D regionene'!P66=0," ",'D regionene'!P66)</f>
        <v>-0.13073350065221337</v>
      </c>
      <c r="X58" s="81">
        <f>IF('D regionene'!Q66=0," ",'D regionene'!Q66)</f>
        <v>-0.35333198660971959</v>
      </c>
      <c r="Y58" s="81">
        <f>IF('D regionene'!R66=0," ",'D regionene'!R66)</f>
        <v>-0.1441757802841547</v>
      </c>
      <c r="Z58" s="81">
        <f>IF('D regionene'!S66=0," ",'D regionene'!S66)</f>
        <v>-0.21433446134394413</v>
      </c>
    </row>
    <row r="59" spans="2:26" ht="12.95" customHeight="1" x14ac:dyDescent="0.2">
      <c r="B59" s="129">
        <f>IF('D regionene'!B67=0," ",'D regionene'!B67)</f>
        <v>2012</v>
      </c>
      <c r="C59" s="80">
        <f>IF('D regionene'!C67=0," ",'D regionene'!C67)</f>
        <v>50816.506000000001</v>
      </c>
      <c r="D59" s="80">
        <f>IF('D regionene'!D67=0," ",'D regionene'!D67)</f>
        <v>92736.436000000002</v>
      </c>
      <c r="E59" s="80">
        <f>IF('D regionene'!E67=0," ",'D regionene'!E67)</f>
        <v>69326.983999999997</v>
      </c>
      <c r="F59" s="80">
        <f>IF('D regionene'!F67=0," ",'D regionene'!F67)</f>
        <v>54492.673000000003</v>
      </c>
      <c r="G59" s="80">
        <f>IF('D regionene'!G67=0," ",'D regionene'!G67)</f>
        <v>5616.8870000000006</v>
      </c>
      <c r="H59" s="80">
        <f>IF('D regionene'!H67=0," ",'D regionene'!H67)</f>
        <v>45543.509000000005</v>
      </c>
      <c r="I59" s="80">
        <f>IF('D regionene'!I67=0," ",'D regionene'!I67)</f>
        <v>22211.614000000005</v>
      </c>
      <c r="R59" s="69" t="str">
        <f>IF('D regionene'!K67=0," ",'D regionene'!K67)</f>
        <v xml:space="preserve"> </v>
      </c>
      <c r="S59" s="131">
        <f>IF('D regionene'!L67=0," ",'D regionene'!L67)</f>
        <v>2012</v>
      </c>
      <c r="T59" s="81">
        <f>IF('D regionene'!M67=0," ",'D regionene'!M67)</f>
        <v>-0.15446745424292843</v>
      </c>
      <c r="U59" s="81">
        <f>IF('D regionene'!N67=0," ",'D regionene'!N67)</f>
        <v>-1.7247721588741452E-2</v>
      </c>
      <c r="V59" s="81">
        <f>IF('D regionene'!O67=0," ",'D regionene'!O67)</f>
        <v>4.5860938042149996E-2</v>
      </c>
      <c r="W59" s="81">
        <f>IF('D regionene'!P67=0," ",'D regionene'!P67)</f>
        <v>-0.10023161005894685</v>
      </c>
      <c r="X59" s="81">
        <f>IF('D regionene'!Q67=0," ",'D regionene'!Q67)</f>
        <v>-0.3516233406441186</v>
      </c>
      <c r="Y59" s="81">
        <f>IF('D regionene'!R67=0," ",'D regionene'!R67)</f>
        <v>-0.13377505373071866</v>
      </c>
      <c r="Z59" s="81">
        <f>IF('D regionene'!S67=0," ",'D regionene'!S67)</f>
        <v>-0.17401308988137276</v>
      </c>
    </row>
    <row r="60" spans="2:26" ht="12.95" customHeight="1" x14ac:dyDescent="0.2">
      <c r="B60" s="129">
        <f>IF('D regionene'!B68=0," ",'D regionene'!B68)</f>
        <v>2013</v>
      </c>
      <c r="C60" s="80">
        <f>IF('D regionene'!C68=0," ",'D regionene'!C68)</f>
        <v>50156.968000000001</v>
      </c>
      <c r="D60" s="80">
        <f>IF('D regionene'!D68=0," ",'D regionene'!D68)</f>
        <v>90927.776000000013</v>
      </c>
      <c r="E60" s="80">
        <f>IF('D regionene'!E68=0," ",'D regionene'!E68)</f>
        <v>69910.347999999998</v>
      </c>
      <c r="F60" s="80">
        <f>IF('D regionene'!F68=0," ",'D regionene'!F68)</f>
        <v>54077.733999999997</v>
      </c>
      <c r="G60" s="80">
        <f>IF('D regionene'!G68=0," ",'D regionene'!G68)</f>
        <v>5747.9369999999999</v>
      </c>
      <c r="H60" s="80">
        <f>IF('D regionene'!H68=0," ",'D regionene'!H68)</f>
        <v>45597.033000000003</v>
      </c>
      <c r="I60" s="80">
        <f>IF('D regionene'!I68=0," ",'D regionene'!I68)</f>
        <v>20850.498000000003</v>
      </c>
      <c r="R60" s="69" t="str">
        <f>IF('D regionene'!K68=0," ",'D regionene'!K68)</f>
        <v xml:space="preserve"> </v>
      </c>
      <c r="S60" s="131">
        <f>IF('D regionene'!L68=0," ",'D regionene'!L68)</f>
        <v>2013</v>
      </c>
      <c r="T60" s="81">
        <f>IF('D regionene'!M68=0," ",'D regionene'!M68)</f>
        <v>-0.1654414642262895</v>
      </c>
      <c r="U60" s="81">
        <f>IF('D regionene'!N68=0," ",'D regionene'!N68)</f>
        <v>-3.6414564876435795E-2</v>
      </c>
      <c r="V60" s="81">
        <f>IF('D regionene'!O68=0," ",'D regionene'!O68)</f>
        <v>5.4661517341258438E-2</v>
      </c>
      <c r="W60" s="81">
        <f>IF('D regionene'!P68=0," ",'D regionene'!P68)</f>
        <v>-0.10708297145121615</v>
      </c>
      <c r="X60" s="81">
        <f>IF('D regionene'!Q68=0," ",'D regionene'!Q68)</f>
        <v>-0.33649578667897956</v>
      </c>
      <c r="Y60" s="81">
        <f>IF('D regionene'!R68=0," ",'D regionene'!R68)</f>
        <v>-0.13275704205260849</v>
      </c>
      <c r="Z60" s="81">
        <f>IF('D regionene'!S68=0," ",'D regionene'!S68)</f>
        <v>-0.22462913242348728</v>
      </c>
    </row>
    <row r="61" spans="2:26" ht="12.95" customHeight="1" x14ac:dyDescent="0.2">
      <c r="B61" s="129">
        <f>IF('D regionene'!B69=0," ",'D regionene'!B69)</f>
        <v>2014</v>
      </c>
      <c r="C61" s="80">
        <f>IF('D regionene'!C69=0," ",'D regionene'!C69)</f>
        <v>49634.957999999999</v>
      </c>
      <c r="D61" s="80">
        <f>IF('D regionene'!D69=0," ",'D regionene'!D69)</f>
        <v>88844.10100000001</v>
      </c>
      <c r="E61" s="80">
        <f>IF('D regionene'!E69=0," ",'D regionene'!E69)</f>
        <v>69585.640000000014</v>
      </c>
      <c r="F61" s="80">
        <f>IF('D regionene'!F69=0," ",'D regionene'!F69)</f>
        <v>53364.748999999996</v>
      </c>
      <c r="G61" s="80">
        <f>IF('D regionene'!G69=0," ",'D regionene'!G69)</f>
        <v>5497.5049999999992</v>
      </c>
      <c r="H61" s="80">
        <f>IF('D regionene'!H69=0," ",'D regionene'!H69)</f>
        <v>45375.591</v>
      </c>
      <c r="I61" s="80">
        <f>IF('D regionene'!I69=0," ",'D regionene'!I69)</f>
        <v>20429.196</v>
      </c>
      <c r="R61" s="69" t="str">
        <f>IF('D regionene'!K69=0," ",'D regionene'!K69)</f>
        <v xml:space="preserve"> </v>
      </c>
      <c r="S61" s="131">
        <f>IF('D regionene'!L69=0," ",'D regionene'!L69)</f>
        <v>2014</v>
      </c>
      <c r="T61" s="81">
        <f>IF('D regionene'!M69=0," ",'D regionene'!M69)</f>
        <v>-0.17412715474209653</v>
      </c>
      <c r="U61" s="81">
        <f>IF('D regionene'!N69=0," ",'D regionene'!N69)</f>
        <v>-5.8495814081641201E-2</v>
      </c>
      <c r="V61" s="81">
        <f>IF('D regionene'!O69=0," ",'D regionene'!O69)</f>
        <v>4.976300028663258E-2</v>
      </c>
      <c r="W61" s="81">
        <f>IF('D regionene'!P69=0," ",'D regionene'!P69)</f>
        <v>-0.1188555883955551</v>
      </c>
      <c r="X61" s="81">
        <f>IF('D regionene'!Q69=0," ",'D regionene'!Q69)</f>
        <v>-0.3654040170841511</v>
      </c>
      <c r="Y61" s="81">
        <f>IF('D regionene'!R69=0," ",'D regionene'!R69)</f>
        <v>-0.13696880765353672</v>
      </c>
      <c r="Z61" s="81">
        <f>IF('D regionene'!S69=0," ",'D regionene'!S69)</f>
        <v>-0.24029615856606301</v>
      </c>
    </row>
    <row r="62" spans="2:26" ht="12.95" customHeight="1" x14ac:dyDescent="0.2">
      <c r="B62" s="129">
        <f>IF('D regionene'!B70=0," ",'D regionene'!B70)</f>
        <v>2015</v>
      </c>
      <c r="C62" s="80">
        <f>IF('D regionene'!C70=0," ",'D regionene'!C70)</f>
        <v>50947.632000000005</v>
      </c>
      <c r="D62" s="80">
        <f>IF('D regionene'!D70=0," ",'D regionene'!D70)</f>
        <v>90322.600999999981</v>
      </c>
      <c r="E62" s="80">
        <f>IF('D regionene'!E70=0," ",'D regionene'!E70)</f>
        <v>72340.896999999997</v>
      </c>
      <c r="F62" s="80">
        <f>IF('D regionene'!F70=0," ",'D regionene'!F70)</f>
        <v>54753.369000000006</v>
      </c>
      <c r="G62" s="80">
        <f>IF('D regionene'!G70=0," ",'D regionene'!G70)</f>
        <v>5531.37</v>
      </c>
      <c r="H62" s="80">
        <f>IF('D regionene'!H70=0," ",'D regionene'!H70)</f>
        <v>46036.993000000002</v>
      </c>
      <c r="I62" s="80">
        <f>IF('D regionene'!I70=0," ",'D regionene'!I70)</f>
        <v>20794.169999999998</v>
      </c>
      <c r="R62" s="69" t="str">
        <f>IF('D regionene'!K70=0," ",'D regionene'!K70)</f>
        <v xml:space="preserve"> </v>
      </c>
      <c r="S62" s="131">
        <f>IF('D regionene'!L70=0," ",'D regionene'!L70)</f>
        <v>2015</v>
      </c>
      <c r="T62" s="81">
        <f>IF('D regionene'!M70=0," ",'D regionene'!M70)</f>
        <v>-0.15228565723793669</v>
      </c>
      <c r="U62" s="81">
        <f>IF('D regionene'!N70=0," ",'D regionene'!N70)</f>
        <v>-4.2827762706116948E-2</v>
      </c>
      <c r="V62" s="81">
        <f>IF('D regionene'!O70=0," ",'D regionene'!O70)</f>
        <v>9.1328571213058332E-2</v>
      </c>
      <c r="W62" s="81">
        <f>IF('D regionene'!P70=0," ",'D regionene'!P70)</f>
        <v>-9.5927067681587666E-2</v>
      </c>
      <c r="X62" s="81">
        <f>IF('D regionene'!Q70=0," ",'D regionene'!Q70)</f>
        <v>-0.36149486321135865</v>
      </c>
      <c r="Y62" s="81">
        <f>IF('D regionene'!R70=0," ",'D regionene'!R70)</f>
        <v>-0.12438912452212941</v>
      </c>
      <c r="Z62" s="81">
        <f>IF('D regionene'!S70=0," ",'D regionene'!S70)</f>
        <v>-0.22672381094046343</v>
      </c>
    </row>
    <row r="63" spans="2:26" ht="12.95" customHeight="1" x14ac:dyDescent="0.2">
      <c r="B63" s="129">
        <f>IF('D regionene'!B71=0," ",'D regionene'!B71)</f>
        <v>2016</v>
      </c>
      <c r="C63" s="80">
        <f>IF('D regionene'!C71=0," ",'D regionene'!C71)</f>
        <v>50966.31</v>
      </c>
      <c r="D63" s="80">
        <f>IF('D regionene'!D71=0," ",'D regionene'!D71)</f>
        <v>89607.737999999998</v>
      </c>
      <c r="E63" s="80">
        <f>IF('D regionene'!E71=0," ",'D regionene'!E71)</f>
        <v>71325.935000000012</v>
      </c>
      <c r="F63" s="80">
        <f>IF('D regionene'!F71=0," ",'D regionene'!F71)</f>
        <v>55784.847999999998</v>
      </c>
      <c r="G63" s="80">
        <f>IF('D regionene'!G71=0," ",'D regionene'!G71)</f>
        <v>5503.1949999999997</v>
      </c>
      <c r="H63" s="80">
        <f>IF('D regionene'!H71=0," ",'D regionene'!H71)</f>
        <v>45591.779000000002</v>
      </c>
      <c r="I63" s="80">
        <f>IF('D regionene'!I71=0," ",'D regionene'!I71)</f>
        <v>21108.871000000003</v>
      </c>
      <c r="R63" s="69" t="str">
        <f>IF('D regionene'!K71=0," ",'D regionene'!K71)</f>
        <v xml:space="preserve"> </v>
      </c>
      <c r="S63" s="131">
        <f>IF('D regionene'!L71=0," ",'D regionene'!L71)</f>
        <v>2016</v>
      </c>
      <c r="T63" s="81">
        <f>IF('D regionene'!M71=0," ",'D regionene'!M71)</f>
        <v>-0.15197487520798672</v>
      </c>
      <c r="U63" s="81">
        <f>IF('D regionene'!N71=0," ",'D regionene'!N71)</f>
        <v>-5.040335297359165E-2</v>
      </c>
      <c r="V63" s="81">
        <f>IF('D regionene'!O71=0," ",'D regionene'!O71)</f>
        <v>7.6016941481738681E-2</v>
      </c>
      <c r="W63" s="81">
        <f>IF('D regionene'!P71=0," ",'D regionene'!P71)</f>
        <v>-7.8895563297723056E-2</v>
      </c>
      <c r="X63" s="81">
        <f>IF('D regionene'!Q71=0," ",'D regionene'!Q71)</f>
        <v>-0.36474720073877415</v>
      </c>
      <c r="Y63" s="81">
        <f>IF('D regionene'!R71=0," ",'D regionene'!R71)</f>
        <v>-0.13285697167963173</v>
      </c>
      <c r="Z63" s="81">
        <f>IF('D regionene'!S71=0," ",'D regionene'!S71)</f>
        <v>-0.215020973559927</v>
      </c>
    </row>
    <row r="64" spans="2:26" ht="12.95" customHeight="1" x14ac:dyDescent="0.2">
      <c r="B64" s="129">
        <f>IF('D regionene'!B72=0," ",'D regionene'!B72)</f>
        <v>2017</v>
      </c>
      <c r="C64" s="80">
        <f>IF('D regionene'!C72=0," ",'D regionene'!C72)</f>
        <v>49601.544000000002</v>
      </c>
      <c r="D64" s="80">
        <f>IF('D regionene'!D72=0," ",'D regionene'!D72)</f>
        <v>87489.197999999989</v>
      </c>
      <c r="E64" s="80">
        <f>IF('D regionene'!E72=0," ",'D regionene'!E72)</f>
        <v>69646.34599999999</v>
      </c>
      <c r="F64" s="80">
        <f>IF('D regionene'!F72=0," ",'D regionene'!F72)</f>
        <v>55366.054999999993</v>
      </c>
      <c r="G64" s="80">
        <f>IF('D regionene'!G72=0," ",'D regionene'!G72)</f>
        <v>4924.7280000000001</v>
      </c>
      <c r="H64" s="80">
        <f>IF('D regionene'!H72=0," ",'D regionene'!H72)</f>
        <v>45799.652999999998</v>
      </c>
      <c r="I64" s="80">
        <f>IF('D regionene'!I72=0," ",'D regionene'!I72)</f>
        <v>21011.857</v>
      </c>
      <c r="R64" s="69" t="str">
        <f>IF('D regionene'!K72=0," ",'D regionene'!K72)</f>
        <v xml:space="preserve"> </v>
      </c>
      <c r="S64" s="131">
        <f>IF('D regionene'!L72=0," ",'D regionene'!L72)</f>
        <v>2017</v>
      </c>
      <c r="T64" s="81">
        <f>IF('D regionene'!M72=0," ",'D regionene'!M72)</f>
        <v>-0.1746831281198003</v>
      </c>
      <c r="U64" s="81">
        <f>IF('D regionene'!N72=0," ",'D regionene'!N72)</f>
        <v>-7.2854075706837468E-2</v>
      </c>
      <c r="V64" s="81">
        <f>IF('D regionene'!O72=0," ",'D regionene'!O72)</f>
        <v>5.0678805799025305E-2</v>
      </c>
      <c r="W64" s="81">
        <f>IF('D regionene'!P72=0," ",'D regionene'!P72)</f>
        <v>-8.5810560903522071E-2</v>
      </c>
      <c r="X64" s="81">
        <f>IF('D regionene'!Q72=0," ",'D regionene'!Q72)</f>
        <v>-0.43152164377236524</v>
      </c>
      <c r="Y64" s="81">
        <f>IF('D regionene'!R72=0," ",'D regionene'!R72)</f>
        <v>-0.12890326568651694</v>
      </c>
      <c r="Z64" s="81">
        <f>IF('D regionene'!S72=0," ",'D regionene'!S72)</f>
        <v>-0.21862864899036852</v>
      </c>
    </row>
    <row r="65" spans="2:27" ht="12.95" customHeight="1" x14ac:dyDescent="0.2">
      <c r="B65" s="129">
        <f>IF('D regionene'!B73=0," ",'D regionene'!B73)</f>
        <v>2018</v>
      </c>
      <c r="C65" s="80">
        <f>IF('D regionene'!C73=0," ",'D regionene'!C73)</f>
        <v>50089.665999999997</v>
      </c>
      <c r="D65" s="80">
        <f>IF('D regionene'!D73=0," ",'D regionene'!D73)</f>
        <v>89697.124000000011</v>
      </c>
      <c r="E65" s="80">
        <f>IF('D regionene'!E73=0," ",'D regionene'!E73)</f>
        <v>71070.543000000005</v>
      </c>
      <c r="F65" s="80">
        <f>IF('D regionene'!F73=0," ",'D regionene'!F73)</f>
        <v>56455.256999999998</v>
      </c>
      <c r="G65" s="80">
        <f>IF('D regionene'!G73=0," ",'D regionene'!G73)</f>
        <v>4605.3389999999999</v>
      </c>
      <c r="H65" s="80">
        <f>IF('D regionene'!H73=0," ",'D regionene'!H73)</f>
        <v>46138.954000000005</v>
      </c>
      <c r="I65" s="80">
        <f>IF('D regionene'!I73=0," ",'D regionene'!I73)</f>
        <v>21160.037</v>
      </c>
      <c r="R65" s="69" t="str">
        <f>IF('D regionene'!K73=0," ",'D regionene'!K73)</f>
        <v xml:space="preserve"> </v>
      </c>
      <c r="S65" s="131">
        <f>IF('D regionene'!L73=0," ",'D regionene'!L73)</f>
        <v>2018</v>
      </c>
      <c r="T65" s="81">
        <f>IF('D regionene'!M73=0," ",'D regionene'!M73)</f>
        <v>-0.16656129783693849</v>
      </c>
      <c r="U65" s="81">
        <f>IF('D regionene'!N73=0," ",'D regionene'!N73)</f>
        <v>-4.9456106142172752E-2</v>
      </c>
      <c r="V65" s="81">
        <f>IF('D regionene'!O73=0," ",'D regionene'!O73)</f>
        <v>7.2164119661472167E-2</v>
      </c>
      <c r="W65" s="81">
        <f>IF('D regionene'!P73=0," ",'D regionene'!P73)</f>
        <v>-6.7825949837359484E-2</v>
      </c>
      <c r="X65" s="81">
        <f>IF('D regionene'!Q73=0," ",'D regionene'!Q73)</f>
        <v>-0.46838981876947938</v>
      </c>
      <c r="Y65" s="81">
        <f>IF('D regionene'!R73=0," ",'D regionene'!R73)</f>
        <v>-0.12244985449911548</v>
      </c>
      <c r="Z65" s="81">
        <f>IF('D regionene'!S73=0," ",'D regionene'!S73)</f>
        <v>-0.21311825517831243</v>
      </c>
    </row>
    <row r="66" spans="2:27" ht="12.95" customHeight="1" x14ac:dyDescent="0.2">
      <c r="B66" s="129">
        <f>IF('D regionene'!B74=0," ",'D regionene'!B74)</f>
        <v>2019</v>
      </c>
      <c r="C66" s="80">
        <f>IF('D regionene'!C74=0," ",'D regionene'!C74)</f>
        <v>49221.588000000003</v>
      </c>
      <c r="D66" s="80">
        <f>IF('D regionene'!D74=0," ",'D regionene'!D74)</f>
        <v>88502.714000000007</v>
      </c>
      <c r="E66" s="80">
        <f>IF('D regionene'!E74=0," ",'D regionene'!E74)</f>
        <v>70423.834999999992</v>
      </c>
      <c r="F66" s="80">
        <f>IF('D regionene'!F74=0," ",'D regionene'!F74)</f>
        <v>54066.922999999995</v>
      </c>
      <c r="G66" s="80">
        <f>IF('D regionene'!G74=0," ",'D regionene'!G74)</f>
        <v>4333.0590000000002</v>
      </c>
      <c r="H66" s="80">
        <f>IF('D regionene'!H74=0," ",'D regionene'!H74)</f>
        <v>45299.701000000001</v>
      </c>
      <c r="I66" s="80">
        <f>IF('D regionene'!I74=0," ",'D regionene'!I74)</f>
        <v>21414.219000000001</v>
      </c>
      <c r="R66" s="69" t="str">
        <f>IF('D regionene'!K74=0," ",'D regionene'!K74)</f>
        <v xml:space="preserve"> </v>
      </c>
      <c r="S66" s="131">
        <f>IF('D regionene'!L74=0," ",'D regionene'!L74)</f>
        <v>2019</v>
      </c>
      <c r="T66" s="81">
        <f>IF('D regionene'!M74=0," ",'D regionene'!M74)</f>
        <v>-0.1810051913477537</v>
      </c>
      <c r="U66" s="81">
        <f>IF('D regionene'!N74=0," ",'D regionene'!N74)</f>
        <v>-6.2113581450553103E-2</v>
      </c>
      <c r="V66" s="81">
        <f>IF('D regionene'!O74=0," ",'D regionene'!O74)</f>
        <v>6.2407938208094982E-2</v>
      </c>
      <c r="W66" s="81">
        <f>IF('D regionene'!P74=0," ",'D regionene'!P74)</f>
        <v>-0.10726147978138476</v>
      </c>
      <c r="X66" s="81">
        <f>IF('D regionene'!Q74=0," ",'D regionene'!Q74)</f>
        <v>-0.49982003924737389</v>
      </c>
      <c r="Y66" s="81">
        <f>IF('D regionene'!R74=0," ",'D regionene'!R74)</f>
        <v>-0.13841221446640165</v>
      </c>
      <c r="Z66" s="81">
        <f>IF('D regionene'!S74=0," ",'D regionene'!S74)</f>
        <v>-0.20366594771484881</v>
      </c>
    </row>
    <row r="67" spans="2:27" ht="12.95" customHeight="1" x14ac:dyDescent="0.2">
      <c r="B67" s="129">
        <f>IF('D regionene'!B75=0," ",'D regionene'!B75)</f>
        <v>2020</v>
      </c>
      <c r="C67" s="80">
        <f>IF('D regionene'!C75=0," ",'D regionene'!C75)</f>
        <v>50910.04</v>
      </c>
      <c r="D67" s="80">
        <f>IF('D regionene'!D75=0," ",'D regionene'!D75)</f>
        <v>86840.945999999996</v>
      </c>
      <c r="E67" s="80">
        <f>IF('D regionene'!E75=0," ",'D regionene'!E75)</f>
        <v>70787.42300000001</v>
      </c>
      <c r="F67" s="80">
        <f>IF('D regionene'!F75=0," ",'D regionene'!F75)</f>
        <v>52944.629000000001</v>
      </c>
      <c r="G67" s="80">
        <f>IF('D regionene'!G75=0," ",'D regionene'!G75)</f>
        <v>4166.2809999999999</v>
      </c>
      <c r="H67" s="80">
        <f>IF('D regionene'!H75=0," ",'D regionene'!H75)</f>
        <v>45085.558999999994</v>
      </c>
      <c r="I67" s="80">
        <f>IF('D regionene'!I75=0," ",'D regionene'!I75)</f>
        <v>21877.936000000002</v>
      </c>
      <c r="R67" s="69" t="str">
        <f>IF('D regionene'!K75=0," ",'D regionene'!K75)</f>
        <v xml:space="preserve"> </v>
      </c>
      <c r="S67" s="131">
        <f>IF('D regionene'!L75=0," ",'D regionene'!L75)</f>
        <v>2020</v>
      </c>
      <c r="T67" s="81">
        <f>IF('D regionene'!M75=0," ",'D regionene'!M75)</f>
        <v>-0.15291114808652245</v>
      </c>
      <c r="U67" s="81">
        <f>IF('D regionene'!N75=0," ",'D regionene'!N75)</f>
        <v>-7.9723771777372762E-2</v>
      </c>
      <c r="V67" s="81">
        <f>IF('D regionene'!O75=0," ",'D regionene'!O75)</f>
        <v>6.7892995609999091E-2</v>
      </c>
      <c r="W67" s="81">
        <f>IF('D regionene'!P75=0," ",'D regionene'!P75)</f>
        <v>-0.12579249706916762</v>
      </c>
      <c r="X67" s="81">
        <f>IF('D regionene'!Q75=0," ",'D regionene'!Q75)</f>
        <v>-0.51907179960752625</v>
      </c>
      <c r="Y67" s="81">
        <f>IF('D regionene'!R75=0," ",'D regionene'!R75)</f>
        <v>-0.14248513608612143</v>
      </c>
      <c r="Z67" s="81">
        <f>IF('D regionene'!S75=0," ",'D regionene'!S75)</f>
        <v>-0.1864216280539957</v>
      </c>
    </row>
    <row r="68" spans="2:27" ht="12.95" customHeight="1" x14ac:dyDescent="0.2">
      <c r="B68" s="129">
        <f>IF('D regionene'!B76=0," ",'D regionene'!B76)</f>
        <v>2021</v>
      </c>
      <c r="C68" s="80">
        <f>IF('D regionene'!C76=0," ",'D regionene'!C76)</f>
        <v>52241.24</v>
      </c>
      <c r="D68" s="80">
        <f>IF('D regionene'!D76=0," ",'D regionene'!D76)</f>
        <v>89481.274000000005</v>
      </c>
      <c r="E68" s="80">
        <f>IF('D regionene'!E76=0," ",'D regionene'!E76)</f>
        <v>70930.184999999998</v>
      </c>
      <c r="F68" s="80">
        <f>IF('D regionene'!F76=0," ",'D regionene'!F76)</f>
        <v>55181.107999999993</v>
      </c>
      <c r="G68" s="80">
        <f>IF('D regionene'!G76=0," ",'D regionene'!G76)</f>
        <v>4105.4089999999997</v>
      </c>
      <c r="H68" s="80">
        <f>IF('D regionene'!H76=0," ",'D regionene'!H76)</f>
        <v>44944.642</v>
      </c>
      <c r="I68" s="80">
        <f>IF('D regionene'!I76=0," ",'D regionene'!I76)</f>
        <v>22128.682000000001</v>
      </c>
      <c r="R68" s="69" t="str">
        <f>IF('D regionene'!K76=0," ",'D regionene'!K76)</f>
        <v xml:space="preserve"> </v>
      </c>
      <c r="S68" s="131">
        <f>IF('D regionene'!L76=0," ",'D regionene'!L76)</f>
        <v>2021</v>
      </c>
      <c r="T68" s="81">
        <f>IF('D regionene'!M76=0," ",'D regionene'!M76)</f>
        <v>-0.13076139767054912</v>
      </c>
      <c r="U68" s="81">
        <f>IF('D regionene'!N76=0," ",'D regionene'!N76)</f>
        <v>-5.1743525073121056E-2</v>
      </c>
      <c r="V68" s="81">
        <f>IF('D regionene'!O76=0," ",'D regionene'!O76)</f>
        <v>7.0046690904702238E-2</v>
      </c>
      <c r="W68" s="81">
        <f>IF('D regionene'!P76=0," ",'D regionene'!P76)</f>
        <v>-8.8864356125026953E-2</v>
      </c>
      <c r="X68" s="81">
        <f>IF('D regionene'!Q76=0," ",'D regionene'!Q76)</f>
        <v>-0.52609846473508026</v>
      </c>
      <c r="Y68" s="81">
        <f>IF('D regionene'!R76=0," ",'D regionene'!R76)</f>
        <v>-0.14516533845597884</v>
      </c>
      <c r="Z68" s="81">
        <f>IF('D regionene'!S76=0," ",'D regionene'!S76)</f>
        <v>-0.17709709568257034</v>
      </c>
    </row>
    <row r="69" spans="2:27" x14ac:dyDescent="0.2">
      <c r="B69" s="129">
        <f>IF('D regionene'!B77=0," ",'D regionene'!B77)</f>
        <v>2022</v>
      </c>
      <c r="C69" s="80">
        <f>IF('D regionene'!C77=0," ",'D regionene'!C77)</f>
        <v>48688.811000000002</v>
      </c>
      <c r="D69" s="80">
        <f>IF('D regionene'!D77=0," ",'D regionene'!D77)</f>
        <v>84292.636999999988</v>
      </c>
      <c r="E69" s="80">
        <f>IF('D regionene'!E77=0," ",'D regionene'!E77)</f>
        <v>66099.872000000003</v>
      </c>
      <c r="F69" s="80">
        <f>IF('D regionene'!F77=0," ",'D regionene'!F77)</f>
        <v>53203.159999999996</v>
      </c>
      <c r="G69" s="80">
        <f>IF('D regionene'!G77=0," ",'D regionene'!G77)</f>
        <v>3670.0120000000002</v>
      </c>
      <c r="H69" s="80">
        <f>IF('D regionene'!H77=0," ",'D regionene'!H77)</f>
        <v>42927.293000000005</v>
      </c>
      <c r="I69" s="80">
        <f>IF('D regionene'!I77=0," ",'D regionene'!I77)</f>
        <v>20730.384000000002</v>
      </c>
      <c r="R69" s="69" t="str">
        <f>IF('D regionene'!K77=0," ",'D regionene'!K77)</f>
        <v xml:space="preserve"> </v>
      </c>
      <c r="S69" s="131">
        <f>IF('D regionene'!L77=0," ",'D regionene'!L77)</f>
        <v>2022</v>
      </c>
      <c r="T69" s="81">
        <f>IF('D regionene'!M77=0," ",'D regionene'!M77)</f>
        <v>-0.18987003327787019</v>
      </c>
      <c r="U69" s="81">
        <f>IF('D regionene'!N77=0," ",'D regionene'!N77)</f>
        <v>-0.10672886906023496</v>
      </c>
      <c r="V69" s="81">
        <f>IF('D regionene'!O77=0," ",'D regionene'!O77)</f>
        <v>-2.8229969677311837E-3</v>
      </c>
      <c r="W69" s="81">
        <f>IF('D regionene'!P77=0," ",'D regionene'!P77)</f>
        <v>-0.12152370259069074</v>
      </c>
      <c r="X69" s="81">
        <f>IF('D regionene'!Q77=0," ",'D regionene'!Q77)</f>
        <v>-0.57635784370310505</v>
      </c>
      <c r="Y69" s="81">
        <f>IF('D regionene'!R77=0," ",'D regionene'!R77)</f>
        <v>-0.18353475854461065</v>
      </c>
      <c r="Z69" s="81">
        <f>IF('D regionene'!S77=0," ",'D regionene'!S77)</f>
        <v>-0.22909583131902861</v>
      </c>
    </row>
    <row r="70" spans="2:27" x14ac:dyDescent="0.2">
      <c r="B70" s="129">
        <f>IF('D regionene'!B78=0," ",'D regionene'!B78)</f>
        <v>2023</v>
      </c>
      <c r="C70" s="80">
        <f>IF('D regionene'!C78=0," ",'D regionene'!C78)</f>
        <v>46904.643999999993</v>
      </c>
      <c r="D70" s="80">
        <f>IF('D regionene'!D78=0," ",'D regionene'!D78)</f>
        <v>80154.008000000002</v>
      </c>
      <c r="E70" s="80">
        <f>IF('D regionene'!E78=0," ",'D regionene'!E78)</f>
        <v>64085.469999999994</v>
      </c>
      <c r="F70" s="80">
        <f>IF('D regionene'!F78=0," ",'D regionene'!F78)</f>
        <v>51442.02</v>
      </c>
      <c r="G70" s="80">
        <f>IF('D regionene'!G78=0," ",'D regionene'!G78)</f>
        <v>3103.828</v>
      </c>
      <c r="H70" s="80">
        <f>IF('D regionene'!H78=0," ",'D regionene'!H78)</f>
        <v>39835.303999999996</v>
      </c>
      <c r="I70" s="80">
        <f>IF('D regionene'!I78=0," ",'D regionene'!I78)</f>
        <v>20270.437000000002</v>
      </c>
      <c r="R70" s="69"/>
      <c r="S70" s="131">
        <f>IF('D regionene'!L78=0," ",'D regionene'!L78)</f>
        <v>2023</v>
      </c>
      <c r="T70" s="81">
        <f>IF('D regionene'!M78=0," ",'D regionene'!M78)</f>
        <v>-0.21955667221297848</v>
      </c>
      <c r="U70" s="81">
        <f>IF('D regionene'!N78=0," ",'D regionene'!N78)</f>
        <v>-0.15058700351829085</v>
      </c>
      <c r="V70" s="81">
        <f>IF('D regionene'!O78=0," ",'D regionene'!O78)</f>
        <v>-3.3212092868888411E-2</v>
      </c>
      <c r="W70" s="81">
        <f>IF('D regionene'!P78=0," ",'D regionene'!P78)</f>
        <v>-0.15060317355481073</v>
      </c>
      <c r="X70" s="81">
        <f>IF('D regionene'!Q78=0," ",'D regionene'!Q78)</f>
        <v>-0.64171441763823156</v>
      </c>
      <c r="Y70" s="81">
        <f>IF('D regionene'!R78=0," ",'D regionene'!R78)</f>
        <v>-0.24234353424501215</v>
      </c>
      <c r="Z70" s="81">
        <f>IF('D regionene'!S78=0," ",'D regionene'!S78)</f>
        <v>-0.24619995537540434</v>
      </c>
    </row>
    <row r="71" spans="2:27" x14ac:dyDescent="0.2">
      <c r="B71" s="129">
        <f>IF('D regionene'!B79=0," ",'D regionene'!B79)</f>
        <v>2024</v>
      </c>
      <c r="C71" s="80">
        <f>IF('D regionene'!C79=0," ",'D regionene'!C79)</f>
        <v>46959.484000000004</v>
      </c>
      <c r="D71" s="80">
        <f>IF('D regionene'!D79=0," ",'D regionene'!D79)</f>
        <v>84441.331000000006</v>
      </c>
      <c r="E71" s="80">
        <f>IF('D regionene'!E79=0," ",'D regionene'!E79)</f>
        <v>62668.591</v>
      </c>
      <c r="F71" s="80">
        <f>IF('D regionene'!F79=0," ",'D regionene'!F79)</f>
        <v>53226.237999999998</v>
      </c>
      <c r="G71" s="80">
        <f>IF('D regionene'!G79=0," ",'D regionene'!G79)</f>
        <v>2753.4540000000002</v>
      </c>
      <c r="H71" s="80">
        <f>IF('D regionene'!H79=0," ",'D regionene'!H79)</f>
        <v>39843.412000000004</v>
      </c>
      <c r="I71" s="80">
        <f>IF('D regionene'!I79=0," ",'D regionene'!I79)</f>
        <v>21376.263999999999</v>
      </c>
      <c r="R71" s="69"/>
      <c r="S71" s="131">
        <f>IF('D regionene'!L79=0," ",'D regionene'!L79)</f>
        <v>2024</v>
      </c>
      <c r="T71" s="81">
        <f>IF('D regionene'!M79=0," ",'D regionene'!M79)</f>
        <v>-0.2186441930116472</v>
      </c>
      <c r="U71" s="81">
        <f>IF('D regionene'!N79=0," ",'D regionene'!N79)</f>
        <v>-0.10515311983383488</v>
      </c>
      <c r="V71" s="81">
        <f>IF('D regionene'!O79=0," ",'D regionene'!O79)</f>
        <v>-5.4587008010620476E-2</v>
      </c>
      <c r="W71" s="81">
        <f>IF('D regionene'!P79=0," ",'D regionene'!P79)</f>
        <v>-0.12114264484916537</v>
      </c>
      <c r="X71" s="81">
        <f>IF('D regionene'!Q79=0," ",'D regionene'!Q79)</f>
        <v>-0.68215929816460819</v>
      </c>
      <c r="Y71" s="81">
        <f>IF('D regionene'!R79=0," ",'D regionene'!R79)</f>
        <v>-0.24218932232725329</v>
      </c>
      <c r="Z71" s="81">
        <f>IF('D regionene'!S79=0," ",'D regionene'!S79)</f>
        <v>-0.20507738648618501</v>
      </c>
    </row>
    <row r="72" spans="2:27" x14ac:dyDescent="0.2">
      <c r="R72" s="69"/>
    </row>
    <row r="73" spans="2:27" x14ac:dyDescent="0.2">
      <c r="R73" s="69"/>
    </row>
    <row r="74" spans="2:27" s="73" customFormat="1" ht="51" customHeight="1" x14ac:dyDescent="0.25">
      <c r="B74" s="244" t="str">
        <f>IF('D regionene'!B84=0," ",'D regionene'!B84)</f>
        <v>Gjennomsnittlig levert melkemengde per leverandør regionvis i Trøndelag 1995 - 2024 i tusen liter</v>
      </c>
      <c r="C74" s="244"/>
      <c r="D74" s="244"/>
      <c r="E74" s="244"/>
      <c r="F74" s="244"/>
      <c r="G74" s="244"/>
      <c r="H74" s="244"/>
      <c r="I74" s="244"/>
      <c r="J74" s="74"/>
      <c r="K74" s="74"/>
      <c r="L74" s="74"/>
      <c r="M74" s="74"/>
      <c r="N74" s="74"/>
      <c r="O74" s="74"/>
      <c r="P74" s="74"/>
      <c r="Q74" s="74"/>
      <c r="R74" s="72" t="str">
        <f>IF('D regionene'!K84=0," ",'D regionene'!K84)</f>
        <v xml:space="preserve"> </v>
      </c>
      <c r="S74" s="245" t="str">
        <f>IF('D regionene'!L84=0," ",'D regionene'!L84)</f>
        <v>Endring i gjennomsnittlig leveranse per leverandør regionvis i Trøndelag i prosent 1995 - 2024 (1995 = 0 %)</v>
      </c>
      <c r="T74" s="245"/>
      <c r="U74" s="245"/>
      <c r="V74" s="245"/>
      <c r="W74" s="245"/>
      <c r="X74" s="245"/>
      <c r="Y74" s="245"/>
      <c r="Z74" s="245"/>
      <c r="AA74" s="75"/>
    </row>
    <row r="75" spans="2:27" s="128" customFormat="1" ht="46.5" customHeight="1" x14ac:dyDescent="0.15">
      <c r="B75" s="119" t="s">
        <v>110</v>
      </c>
      <c r="C75" s="120" t="s">
        <v>111</v>
      </c>
      <c r="D75" s="120" t="s">
        <v>98</v>
      </c>
      <c r="E75" s="120" t="s">
        <v>112</v>
      </c>
      <c r="F75" s="120" t="s">
        <v>114</v>
      </c>
      <c r="G75" s="120" t="s">
        <v>1</v>
      </c>
      <c r="H75" s="120" t="s">
        <v>101</v>
      </c>
      <c r="I75" s="120" t="s">
        <v>113</v>
      </c>
      <c r="J75" s="121"/>
      <c r="K75" s="121"/>
      <c r="L75" s="121"/>
      <c r="M75" s="121"/>
      <c r="N75" s="121"/>
      <c r="O75" s="121"/>
      <c r="P75" s="121"/>
      <c r="Q75" s="121"/>
      <c r="R75" s="126" t="str">
        <f>IF('D regionene'!K86=0," ",'D regionene'!K86)</f>
        <v xml:space="preserve"> </v>
      </c>
      <c r="S75" s="123" t="s">
        <v>110</v>
      </c>
      <c r="T75" s="120" t="s">
        <v>111</v>
      </c>
      <c r="U75" s="120" t="s">
        <v>98</v>
      </c>
      <c r="V75" s="120" t="s">
        <v>112</v>
      </c>
      <c r="W75" s="120" t="s">
        <v>114</v>
      </c>
      <c r="X75" s="120" t="s">
        <v>1</v>
      </c>
      <c r="Y75" s="120" t="s">
        <v>101</v>
      </c>
      <c r="Z75" s="120" t="s">
        <v>113</v>
      </c>
      <c r="AA75" s="127"/>
    </row>
    <row r="76" spans="2:27" ht="12.95" customHeight="1" x14ac:dyDescent="0.2">
      <c r="B76" s="129">
        <f>IF('D regionene'!B87=0," ",'D regionene'!B87)</f>
        <v>1995</v>
      </c>
      <c r="C76" s="80">
        <f>IF('D regionene'!C87=0," ",'D regionene'!C87)</f>
        <v>68.512541828201677</v>
      </c>
      <c r="D76" s="80">
        <f>IF('D regionene'!D87=0," ",'D regionene'!D87)</f>
        <v>79.997674731788408</v>
      </c>
      <c r="E76" s="80">
        <f>IF('D regionene'!E87=0," ",'D regionene'!E87)</f>
        <v>70.831162358794217</v>
      </c>
      <c r="F76" s="80">
        <f>IF('D regionene'!F87=0," ",'D regionene'!F87)</f>
        <v>64.650063341541696</v>
      </c>
      <c r="G76" s="80">
        <f>IF('D regionene'!G87=0," ",'D regionene'!G87)</f>
        <v>78.75454545454545</v>
      </c>
      <c r="H76" s="80">
        <f>IF('D regionene'!H87=0," ",'D regionene'!H87)</f>
        <v>66.784971895493115</v>
      </c>
      <c r="I76" s="80">
        <f>IF('D regionene'!I87=0," ",'D regionene'!I87)</f>
        <v>64.346620327423906</v>
      </c>
      <c r="R76" s="69" t="str">
        <f>IF('D regionene'!K87=0," ",'D regionene'!K87)</f>
        <v xml:space="preserve"> </v>
      </c>
      <c r="S76" s="131">
        <f>IF('D regionene'!L87=0," ",'D regionene'!L87)</f>
        <v>1995</v>
      </c>
      <c r="T76" s="81" t="str">
        <f>IF('D regionene'!M87=0," ",'D regionene'!M87)</f>
        <v xml:space="preserve"> </v>
      </c>
      <c r="U76" s="81" t="str">
        <f>IF('D regionene'!N87=0," ",'D regionene'!N87)</f>
        <v xml:space="preserve"> </v>
      </c>
      <c r="V76" s="81" t="str">
        <f>IF('D regionene'!O87=0," ",'D regionene'!O87)</f>
        <v xml:space="preserve"> </v>
      </c>
      <c r="W76" s="81" t="str">
        <f>IF('D regionene'!P87=0," ",'D regionene'!P87)</f>
        <v xml:space="preserve"> </v>
      </c>
      <c r="X76" s="81" t="str">
        <f>IF('D regionene'!Q87=0," ",'D regionene'!Q87)</f>
        <v xml:space="preserve"> </v>
      </c>
      <c r="Y76" s="81" t="str">
        <f>IF('D regionene'!R87=0," ",'D regionene'!R87)</f>
        <v xml:space="preserve"> </v>
      </c>
      <c r="Z76" s="81" t="str">
        <f>IF('D regionene'!S87=0," ",'D regionene'!S87)</f>
        <v xml:space="preserve"> </v>
      </c>
    </row>
    <row r="77" spans="2:27" ht="12.95" customHeight="1" x14ac:dyDescent="0.2">
      <c r="B77" s="129">
        <f>IF('D regionene'!B88=0," ",'D regionene'!B88)</f>
        <v>1996</v>
      </c>
      <c r="C77" s="80">
        <f>IF('D regionene'!C88=0," ",'D regionene'!C88)</f>
        <v>67.212945043618632</v>
      </c>
      <c r="D77" s="80">
        <f>IF('D regionene'!D88=0," ",'D regionene'!D88)</f>
        <v>79.551784000698518</v>
      </c>
      <c r="E77" s="80">
        <f>IF('D regionene'!E88=0," ",'D regionene'!E88)</f>
        <v>70.97826086815698</v>
      </c>
      <c r="F77" s="80">
        <f>IF('D regionene'!F88=0," ",'D regionene'!F88)</f>
        <v>63.028022741394011</v>
      </c>
      <c r="G77" s="80">
        <f>IF('D regionene'!G88=0," ",'D regionene'!G88)</f>
        <v>77.796296296296291</v>
      </c>
      <c r="H77" s="80">
        <f>IF('D regionene'!H88=0," ",'D regionene'!H88)</f>
        <v>66.086634682020247</v>
      </c>
      <c r="I77" s="80">
        <f>IF('D regionene'!I88=0," ",'D regionene'!I88)</f>
        <v>63.995070631528961</v>
      </c>
      <c r="R77" s="69" t="str">
        <f>IF('D regionene'!K88=0," ",'D regionene'!K88)</f>
        <v xml:space="preserve"> </v>
      </c>
      <c r="S77" s="131">
        <f>IF('D regionene'!L88=0," ",'D regionene'!L88)</f>
        <v>1996</v>
      </c>
      <c r="T77" s="81">
        <f>IF('D regionene'!M88=0," ",'D regionene'!M88)</f>
        <v>-1.8968742801016538E-2</v>
      </c>
      <c r="U77" s="81">
        <f>IF('D regionene'!N88=0," ",'D regionene'!N88)</f>
        <v>-5.5737961457610627E-3</v>
      </c>
      <c r="V77" s="81">
        <f>IF('D regionene'!O88=0," ",'D regionene'!O88)</f>
        <v>2.0767484884356112E-3</v>
      </c>
      <c r="W77" s="81">
        <f>IF('D regionene'!P88=0," ",'D regionene'!P88)</f>
        <v>-2.508954386600612E-2</v>
      </c>
      <c r="X77" s="81">
        <f>IF('D regionene'!Q88=0," ",'D regionene'!Q88)</f>
        <v>-1.2167540968187417E-2</v>
      </c>
      <c r="Y77" s="81">
        <f>IF('D regionene'!R88=0," ",'D regionene'!R88)</f>
        <v>-1.045650231860013E-2</v>
      </c>
      <c r="Z77" s="81">
        <f>IF('D regionene'!S88=0," ",'D regionene'!S88)</f>
        <v>-5.4633746746310229E-3</v>
      </c>
    </row>
    <row r="78" spans="2:27" ht="12.95" customHeight="1" x14ac:dyDescent="0.2">
      <c r="B78" s="129">
        <f>IF('D regionene'!B89=0," ",'D regionene'!B89)</f>
        <v>1997</v>
      </c>
      <c r="C78" s="80">
        <f>IF('D regionene'!C89=0," ",'D regionene'!C89)</f>
        <v>67.362116435191069</v>
      </c>
      <c r="D78" s="80">
        <f>IF('D regionene'!D89=0," ",'D regionene'!D89)</f>
        <v>81.242949569251891</v>
      </c>
      <c r="E78" s="80">
        <f>IF('D regionene'!E89=0," ",'D regionene'!E89)</f>
        <v>74.431509292861847</v>
      </c>
      <c r="F78" s="80">
        <f>IF('D regionene'!F89=0," ",'D regionene'!F89)</f>
        <v>62.837040471244457</v>
      </c>
      <c r="G78" s="80">
        <f>IF('D regionene'!G89=0," ",'D regionene'!G89)</f>
        <v>77.825831775700948</v>
      </c>
      <c r="H78" s="80">
        <f>IF('D regionene'!H89=0," ",'D regionene'!H89)</f>
        <v>65.809369783381541</v>
      </c>
      <c r="I78" s="80">
        <f>IF('D regionene'!I89=0," ",'D regionene'!I89)</f>
        <v>64.355549510611766</v>
      </c>
      <c r="R78" s="69" t="str">
        <f>IF('D regionene'!K89=0," ",'D regionene'!K89)</f>
        <v xml:space="preserve"> </v>
      </c>
      <c r="S78" s="131">
        <f>IF('D regionene'!L89=0," ",'D regionene'!L89)</f>
        <v>1997</v>
      </c>
      <c r="T78" s="81">
        <f>IF('D regionene'!M89=0," ",'D regionene'!M89)</f>
        <v>-1.6791456896977367E-2</v>
      </c>
      <c r="U78" s="81">
        <f>IF('D regionene'!N89=0," ",'D regionene'!N89)</f>
        <v>1.5566387918631002E-2</v>
      </c>
      <c r="V78" s="81">
        <f>IF('D regionene'!O89=0," ",'D regionene'!O89)</f>
        <v>5.0829985195359716E-2</v>
      </c>
      <c r="W78" s="81">
        <f>IF('D regionene'!P89=0," ",'D regionene'!P89)</f>
        <v>-2.8043636410983355E-2</v>
      </c>
      <c r="X78" s="81">
        <f>IF('D regionene'!Q89=0," ",'D regionene'!Q89)</f>
        <v>-1.179250890833375E-2</v>
      </c>
      <c r="Y78" s="81">
        <f>IF('D regionene'!R89=0," ",'D regionene'!R89)</f>
        <v>-1.4608108447484586E-2</v>
      </c>
      <c r="Z78" s="81">
        <f>IF('D regionene'!S89=0," ",'D regionene'!S89)</f>
        <v>1.3876693356114312E-4</v>
      </c>
    </row>
    <row r="79" spans="2:27" ht="12.95" customHeight="1" x14ac:dyDescent="0.2">
      <c r="B79" s="129">
        <f>IF('D regionene'!B90=0," ",'D regionene'!B90)</f>
        <v>1998</v>
      </c>
      <c r="C79" s="80">
        <f>IF('D regionene'!C90=0," ",'D regionene'!C90)</f>
        <v>70.196922856069676</v>
      </c>
      <c r="D79" s="80">
        <f>IF('D regionene'!D90=0," ",'D regionene'!D90)</f>
        <v>82.436446135873453</v>
      </c>
      <c r="E79" s="80">
        <f>IF('D regionene'!E90=0," ",'D regionene'!E90)</f>
        <v>75.496704796402113</v>
      </c>
      <c r="F79" s="80">
        <f>IF('D regionene'!F90=0," ",'D regionene'!F90)</f>
        <v>65.968500086200294</v>
      </c>
      <c r="G79" s="80">
        <f>IF('D regionene'!G90=0," ",'D regionene'!G90)</f>
        <v>78.363504854368927</v>
      </c>
      <c r="H79" s="80">
        <f>IF('D regionene'!H90=0," ",'D regionene'!H90)</f>
        <v>67.280913719235159</v>
      </c>
      <c r="I79" s="80">
        <f>IF('D regionene'!I90=0," ",'D regionene'!I90)</f>
        <v>66.07247710863696</v>
      </c>
      <c r="R79" s="69" t="str">
        <f>IF('D regionene'!K90=0," ",'D regionene'!K90)</f>
        <v xml:space="preserve"> </v>
      </c>
      <c r="S79" s="131">
        <f>IF('D regionene'!L90=0," ",'D regionene'!L90)</f>
        <v>1998</v>
      </c>
      <c r="T79" s="81">
        <f>IF('D regionene'!M90=0," ",'D regionene'!M90)</f>
        <v>2.4585002729743437E-2</v>
      </c>
      <c r="U79" s="81">
        <f>IF('D regionene'!N90=0," ",'D regionene'!N90)</f>
        <v>3.048552863894629E-2</v>
      </c>
      <c r="V79" s="81">
        <f>IF('D regionene'!O90=0," ",'D regionene'!O90)</f>
        <v>6.5868500279222586E-2</v>
      </c>
      <c r="W79" s="81">
        <f>IF('D regionene'!P90=0," ",'D regionene'!P90)</f>
        <v>2.0393433146281548E-2</v>
      </c>
      <c r="X79" s="81">
        <f>IF('D regionene'!Q90=0," ",'D regionene'!Q90)</f>
        <v>-4.9653083249933776E-3</v>
      </c>
      <c r="Y79" s="81">
        <f>IF('D regionene'!R90=0," ",'D regionene'!R90)</f>
        <v>7.4259494264384282E-3</v>
      </c>
      <c r="Z79" s="81">
        <f>IF('D regionene'!S90=0," ",'D regionene'!S90)</f>
        <v>2.6821249856342651E-2</v>
      </c>
    </row>
    <row r="80" spans="2:27" ht="12.95" customHeight="1" x14ac:dyDescent="0.2">
      <c r="B80" s="129">
        <f>IF('D regionene'!B91=0," ",'D regionene'!B91)</f>
        <v>1999</v>
      </c>
      <c r="C80" s="80">
        <f>IF('D regionene'!C91=0," ",'D regionene'!C91)</f>
        <v>74.120297255351318</v>
      </c>
      <c r="D80" s="80">
        <f>IF('D regionene'!D91=0," ",'D regionene'!D91)</f>
        <v>83.547217771936104</v>
      </c>
      <c r="E80" s="80">
        <f>IF('D regionene'!E91=0," ",'D regionene'!E91)</f>
        <v>76.860068531291489</v>
      </c>
      <c r="F80" s="80">
        <f>IF('D regionene'!F91=0," ",'D regionene'!F91)</f>
        <v>68.516919694304519</v>
      </c>
      <c r="G80" s="80">
        <f>IF('D regionene'!G91=0," ",'D regionene'!G91)</f>
        <v>79.244079207920791</v>
      </c>
      <c r="H80" s="80">
        <f>IF('D regionene'!H91=0," ",'D regionene'!H91)</f>
        <v>69.275556492481286</v>
      </c>
      <c r="I80" s="80">
        <f>IF('D regionene'!I91=0," ",'D regionene'!I91)</f>
        <v>66.276667569395954</v>
      </c>
      <c r="R80" s="69" t="str">
        <f>IF('D regionene'!K91=0," ",'D regionene'!K91)</f>
        <v xml:space="preserve"> </v>
      </c>
      <c r="S80" s="131">
        <f>IF('D regionene'!L91=0," ",'D regionene'!L91)</f>
        <v>1999</v>
      </c>
      <c r="T80" s="81">
        <f>IF('D regionene'!M91=0," ",'D regionene'!M91)</f>
        <v>8.1850056610238503E-2</v>
      </c>
      <c r="U80" s="81">
        <f>IF('D regionene'!N91=0," ",'D regionene'!N91)</f>
        <v>4.4370577670518552E-2</v>
      </c>
      <c r="V80" s="81">
        <f>IF('D regionene'!O91=0," ",'D regionene'!O91)</f>
        <v>8.5116578236538551E-2</v>
      </c>
      <c r="W80" s="81">
        <f>IF('D regionene'!P91=0," ",'D regionene'!P91)</f>
        <v>5.9812104627562326E-2</v>
      </c>
      <c r="X80" s="81">
        <f>IF('D regionene'!Q91=0," ",'D regionene'!Q91)</f>
        <v>6.2159428455832236E-3</v>
      </c>
      <c r="Y80" s="81">
        <f>IF('D regionene'!R91=0," ",'D regionene'!R91)</f>
        <v>3.7292590328337691E-2</v>
      </c>
      <c r="Z80" s="81">
        <f>IF('D regionene'!S91=0," ",'D regionene'!S91)</f>
        <v>2.9994539451351422E-2</v>
      </c>
    </row>
    <row r="81" spans="2:26" ht="12.95" customHeight="1" x14ac:dyDescent="0.2">
      <c r="B81" s="129">
        <f>IF('D regionene'!B92=0," ",'D regionene'!B92)</f>
        <v>2000</v>
      </c>
      <c r="C81" s="80">
        <f>IF('D regionene'!C92=0," ",'D regionene'!C92)</f>
        <v>71.291725185033769</v>
      </c>
      <c r="D81" s="80">
        <f>IF('D regionene'!D92=0," ",'D regionene'!D92)</f>
        <v>82.347662543159203</v>
      </c>
      <c r="E81" s="80">
        <f>IF('D regionene'!E92=0," ",'D regionene'!E92)</f>
        <v>76.788215934376609</v>
      </c>
      <c r="F81" s="80">
        <f>IF('D regionene'!F92=0," ",'D regionene'!F92)</f>
        <v>67.160027745753737</v>
      </c>
      <c r="G81" s="80">
        <f>IF('D regionene'!G92=0," ",'D regionene'!G92)</f>
        <v>77.96889583333332</v>
      </c>
      <c r="H81" s="80">
        <f>IF('D regionene'!H92=0," ",'D regionene'!H92)</f>
        <v>68.53417421387671</v>
      </c>
      <c r="I81" s="80">
        <f>IF('D regionene'!I92=0," ",'D regionene'!I92)</f>
        <v>65.672385626095021</v>
      </c>
      <c r="R81" s="69" t="str">
        <f>IF('D regionene'!K92=0," ",'D regionene'!K92)</f>
        <v xml:space="preserve"> </v>
      </c>
      <c r="S81" s="131">
        <f>IF('D regionene'!L92=0," ",'D regionene'!L92)</f>
        <v>2000</v>
      </c>
      <c r="T81" s="81">
        <f>IF('D regionene'!M92=0," ",'D regionene'!M92)</f>
        <v>4.0564592739837639E-2</v>
      </c>
      <c r="U81" s="81">
        <f>IF('D regionene'!N92=0," ",'D regionene'!N92)</f>
        <v>2.9375701471945261E-2</v>
      </c>
      <c r="V81" s="81">
        <f>IF('D regionene'!O92=0," ",'D regionene'!O92)</f>
        <v>8.4102157542001427E-2</v>
      </c>
      <c r="W81" s="81">
        <f>IF('D regionene'!P92=0," ",'D regionene'!P92)</f>
        <v>3.8823850658151374E-2</v>
      </c>
      <c r="X81" s="81">
        <f>IF('D regionene'!Q92=0," ",'D regionene'!Q92)</f>
        <v>-9.9759273154027828E-3</v>
      </c>
      <c r="Y81" s="81">
        <f>IF('D regionene'!R92=0," ",'D regionene'!R92)</f>
        <v>2.6191555805710202E-2</v>
      </c>
      <c r="Z81" s="81">
        <f>IF('D regionene'!S92=0," ",'D regionene'!S92)</f>
        <v>2.0603495442729363E-2</v>
      </c>
    </row>
    <row r="82" spans="2:26" ht="12.95" customHeight="1" x14ac:dyDescent="0.2">
      <c r="B82" s="129">
        <f>IF('D regionene'!B93=0," ",'D regionene'!B93)</f>
        <v>2001</v>
      </c>
      <c r="C82" s="80">
        <f>IF('D regionene'!C93=0," ",'D regionene'!C93)</f>
        <v>76.657264178001</v>
      </c>
      <c r="D82" s="80">
        <f>IF('D regionene'!D93=0," ",'D regionene'!D93)</f>
        <v>86.39888747513784</v>
      </c>
      <c r="E82" s="80">
        <f>IF('D regionene'!E93=0," ",'D regionene'!E93)</f>
        <v>81.73370006021068</v>
      </c>
      <c r="F82" s="80">
        <f>IF('D regionene'!F93=0," ",'D regionene'!F93)</f>
        <v>71.597326653103607</v>
      </c>
      <c r="G82" s="80">
        <f>IF('D regionene'!G93=0," ",'D regionene'!G93)</f>
        <v>80.991709302325589</v>
      </c>
      <c r="H82" s="80">
        <f>IF('D regionene'!H93=0," ",'D regionene'!H93)</f>
        <v>72.843611205796989</v>
      </c>
      <c r="I82" s="80">
        <f>IF('D regionene'!I93=0," ",'D regionene'!I93)</f>
        <v>70.643515088437269</v>
      </c>
      <c r="R82" s="69" t="str">
        <f>IF('D regionene'!K93=0," ",'D regionene'!K93)</f>
        <v xml:space="preserve"> </v>
      </c>
      <c r="S82" s="131">
        <f>IF('D regionene'!L93=0," ",'D regionene'!L93)</f>
        <v>2001</v>
      </c>
      <c r="T82" s="81">
        <f>IF('D regionene'!M93=0," ",'D regionene'!M93)</f>
        <v>0.11887929030895666</v>
      </c>
      <c r="U82" s="81">
        <f>IF('D regionene'!N93=0," ",'D regionene'!N93)</f>
        <v>8.0017485068297922E-2</v>
      </c>
      <c r="V82" s="81">
        <f>IF('D regionene'!O93=0," ",'D regionene'!O93)</f>
        <v>0.1539228969050348</v>
      </c>
      <c r="W82" s="81">
        <f>IF('D regionene'!P93=0," ",'D regionene'!P93)</f>
        <v>0.10745949736909016</v>
      </c>
      <c r="X82" s="81">
        <f>IF('D regionene'!Q93=0," ",'D regionene'!Q93)</f>
        <v>2.8406790171512781E-2</v>
      </c>
      <c r="Y82" s="81">
        <f>IF('D regionene'!R93=0," ",'D regionene'!R93)</f>
        <v>9.071860237935854E-2</v>
      </c>
      <c r="Z82" s="81">
        <f>IF('D regionene'!S93=0," ",'D regionene'!S93)</f>
        <v>9.7858982009808637E-2</v>
      </c>
    </row>
    <row r="83" spans="2:26" ht="12.95" customHeight="1" x14ac:dyDescent="0.2">
      <c r="B83" s="129">
        <f>IF('D regionene'!B94=0," ",'D regionene'!B94)</f>
        <v>2002</v>
      </c>
      <c r="C83" s="80">
        <f>IF('D regionene'!C94=0," ",'D regionene'!C94)</f>
        <v>82.279234948974846</v>
      </c>
      <c r="D83" s="80">
        <f>IF('D regionene'!D94=0," ",'D regionene'!D94)</f>
        <v>94.244196695576861</v>
      </c>
      <c r="E83" s="80">
        <f>IF('D regionene'!E94=0," ",'D regionene'!E94)</f>
        <v>88.015121136779015</v>
      </c>
      <c r="F83" s="80">
        <f>IF('D regionene'!F94=0," ",'D regionene'!F94)</f>
        <v>75.006124626791717</v>
      </c>
      <c r="G83" s="80">
        <f>IF('D regionene'!G94=0," ",'D regionene'!G94)</f>
        <v>85.594571428571427</v>
      </c>
      <c r="H83" s="80">
        <f>IF('D regionene'!H94=0," ",'D regionene'!H94)</f>
        <v>76.924026666556372</v>
      </c>
      <c r="I83" s="80">
        <f>IF('D regionene'!I94=0," ",'D regionene'!I94)</f>
        <v>74.908180765160907</v>
      </c>
      <c r="R83" s="69" t="str">
        <f>IF('D regionene'!K94=0," ",'D regionene'!K94)</f>
        <v xml:space="preserve"> </v>
      </c>
      <c r="S83" s="131">
        <f>IF('D regionene'!L94=0," ",'D regionene'!L94)</f>
        <v>2002</v>
      </c>
      <c r="T83" s="81">
        <f>IF('D regionene'!M94=0," ",'D regionene'!M94)</f>
        <v>0.20093683219772782</v>
      </c>
      <c r="U83" s="81">
        <f>IF('D regionene'!N94=0," ",'D regionene'!N94)</f>
        <v>0.17808670078915881</v>
      </c>
      <c r="V83" s="81">
        <f>IF('D regionene'!O94=0," ",'D regionene'!O94)</f>
        <v>0.24260450069899611</v>
      </c>
      <c r="W83" s="81">
        <f>IF('D regionene'!P94=0," ",'D regionene'!P94)</f>
        <v>0.16018640585918198</v>
      </c>
      <c r="X83" s="81">
        <f>IF('D regionene'!Q94=0," ",'D regionene'!Q94)</f>
        <v>8.6852459557065401E-2</v>
      </c>
      <c r="Y83" s="81">
        <f>IF('D regionene'!R94=0," ",'D regionene'!R94)</f>
        <v>0.15181641143652974</v>
      </c>
      <c r="Z83" s="81">
        <f>IF('D regionene'!S94=0," ",'D regionene'!S94)</f>
        <v>0.16413543374920292</v>
      </c>
    </row>
    <row r="84" spans="2:26" ht="12.95" customHeight="1" x14ac:dyDescent="0.2">
      <c r="B84" s="129">
        <f>IF('D regionene'!B95=0," ",'D regionene'!B95)</f>
        <v>2003</v>
      </c>
      <c r="C84" s="80">
        <f>IF('D regionene'!C95=0," ",'D regionene'!C95)</f>
        <v>87.682805681565696</v>
      </c>
      <c r="D84" s="80">
        <f>IF('D regionene'!D95=0," ",'D regionene'!D95)</f>
        <v>101.22646038924135</v>
      </c>
      <c r="E84" s="80">
        <f>IF('D regionene'!E95=0," ",'D regionene'!E95)</f>
        <v>94.983797426384783</v>
      </c>
      <c r="F84" s="80">
        <f>IF('D regionene'!F95=0," ",'D regionene'!F95)</f>
        <v>80.371369319145558</v>
      </c>
      <c r="G84" s="80">
        <f>IF('D regionene'!G95=0," ",'D regionene'!G95)</f>
        <v>88.358249999999998</v>
      </c>
      <c r="H84" s="80">
        <f>IF('D regionene'!H95=0," ",'D regionene'!H95)</f>
        <v>81.514492761931024</v>
      </c>
      <c r="I84" s="80">
        <f>IF('D regionene'!I95=0," ",'D regionene'!I95)</f>
        <v>80.34330089070717</v>
      </c>
      <c r="R84" s="69" t="str">
        <f>IF('D regionene'!K95=0," ",'D regionene'!K95)</f>
        <v xml:space="preserve"> </v>
      </c>
      <c r="S84" s="131">
        <f>IF('D regionene'!L95=0," ",'D regionene'!L95)</f>
        <v>2003</v>
      </c>
      <c r="T84" s="81">
        <f>IF('D regionene'!M95=0," ",'D regionene'!M95)</f>
        <v>0.27980663600883954</v>
      </c>
      <c r="U84" s="81">
        <f>IF('D regionene'!N95=0," ",'D regionene'!N95)</f>
        <v>0.26536753385179751</v>
      </c>
      <c r="V84" s="81">
        <f>IF('D regionene'!O95=0," ",'D regionene'!O95)</f>
        <v>0.34098882840924938</v>
      </c>
      <c r="W84" s="81">
        <f>IF('D regionene'!P95=0," ",'D regionene'!P95)</f>
        <v>0.24317541491876532</v>
      </c>
      <c r="X84" s="81">
        <f>IF('D regionene'!Q95=0," ",'D regionene'!Q95)</f>
        <v>0.12194476509292397</v>
      </c>
      <c r="Y84" s="81">
        <f>IF('D regionene'!R95=0," ",'D regionene'!R95)</f>
        <v>0.2205514271906418</v>
      </c>
      <c r="Z84" s="81">
        <f>IF('D regionene'!S95=0," ",'D regionene'!S95)</f>
        <v>0.24860172114533935</v>
      </c>
    </row>
    <row r="85" spans="2:26" ht="12.95" customHeight="1" x14ac:dyDescent="0.2">
      <c r="B85" s="129">
        <f>IF('D regionene'!B96=0," ",'D regionene'!B96)</f>
        <v>2004</v>
      </c>
      <c r="C85" s="80">
        <f>IF('D regionene'!C96=0," ",'D regionene'!C96)</f>
        <v>92.997075925476267</v>
      </c>
      <c r="D85" s="80">
        <f>IF('D regionene'!D96=0," ",'D regionene'!D96)</f>
        <v>104.85680865335334</v>
      </c>
      <c r="E85" s="80">
        <f>IF('D regionene'!E96=0," ",'D regionene'!E96)</f>
        <v>97.640099209575951</v>
      </c>
      <c r="F85" s="80">
        <f>IF('D regionene'!F96=0," ",'D regionene'!F96)</f>
        <v>83.977144412117852</v>
      </c>
      <c r="G85" s="80">
        <f>IF('D regionene'!G96=0," ",'D regionene'!G96)</f>
        <v>94.149253731343279</v>
      </c>
      <c r="H85" s="80">
        <f>IF('D regionene'!H96=0," ",'D regionene'!H96)</f>
        <v>84.408379505209794</v>
      </c>
      <c r="I85" s="80">
        <f>IF('D regionene'!I96=0," ",'D regionene'!I96)</f>
        <v>84.808066006754885</v>
      </c>
      <c r="R85" s="69" t="str">
        <f>IF('D regionene'!K96=0," ",'D regionene'!K96)</f>
        <v xml:space="preserve"> </v>
      </c>
      <c r="S85" s="131">
        <f>IF('D regionene'!L96=0," ",'D regionene'!L96)</f>
        <v>2004</v>
      </c>
      <c r="T85" s="81">
        <f>IF('D regionene'!M96=0," ",'D regionene'!M96)</f>
        <v>0.35737302169682561</v>
      </c>
      <c r="U85" s="81">
        <f>IF('D regionene'!N96=0," ",'D regionene'!N96)</f>
        <v>0.31074820618113219</v>
      </c>
      <c r="V85" s="81">
        <f>IF('D regionene'!O96=0," ",'D regionene'!O96)</f>
        <v>0.37849070886316188</v>
      </c>
      <c r="W85" s="81">
        <f>IF('D regionene'!P96=0," ",'D regionene'!P96)</f>
        <v>0.29894914361448588</v>
      </c>
      <c r="X85" s="81">
        <f>IF('D regionene'!Q96=0," ",'D regionene'!Q96)</f>
        <v>0.19547707612233189</v>
      </c>
      <c r="Y85" s="81">
        <f>IF('D regionene'!R96=0," ",'D regionene'!R96)</f>
        <v>0.26388283336098806</v>
      </c>
      <c r="Z85" s="81">
        <f>IF('D regionene'!S96=0," ",'D regionene'!S96)</f>
        <v>0.31798788460394878</v>
      </c>
    </row>
    <row r="86" spans="2:26" ht="12.95" customHeight="1" x14ac:dyDescent="0.2">
      <c r="B86" s="129">
        <f>IF('D regionene'!B97=0," ",'D regionene'!B97)</f>
        <v>2005</v>
      </c>
      <c r="C86" s="80">
        <f>IF('D regionene'!C97=0," ",'D regionene'!C97)</f>
        <v>97.591670154602767</v>
      </c>
      <c r="D86" s="80">
        <f>IF('D regionene'!D97=0," ",'D regionene'!D97)</f>
        <v>109.15817852541591</v>
      </c>
      <c r="E86" s="80">
        <f>IF('D regionene'!E97=0," ",'D regionene'!E97)</f>
        <v>102.82555813926403</v>
      </c>
      <c r="F86" s="80">
        <f>IF('D regionene'!F97=0," ",'D regionene'!F97)</f>
        <v>86.81457514778856</v>
      </c>
      <c r="G86" s="80">
        <f>IF('D regionene'!G97=0," ",'D regionene'!G97)</f>
        <v>95.390625</v>
      </c>
      <c r="H86" s="80">
        <f>IF('D regionene'!H97=0," ",'D regionene'!H97)</f>
        <v>87.893806505595137</v>
      </c>
      <c r="I86" s="80">
        <f>IF('D regionene'!I97=0," ",'D regionene'!I97)</f>
        <v>85.401252074904036</v>
      </c>
      <c r="R86" s="69" t="str">
        <f>IF('D regionene'!K97=0," ",'D regionene'!K97)</f>
        <v xml:space="preserve"> </v>
      </c>
      <c r="S86" s="131">
        <f>IF('D regionene'!L97=0," ",'D regionene'!L97)</f>
        <v>2005</v>
      </c>
      <c r="T86" s="81">
        <f>IF('D regionene'!M97=0," ",'D regionene'!M97)</f>
        <v>0.42443511144745338</v>
      </c>
      <c r="U86" s="81">
        <f>IF('D regionene'!N97=0," ",'D regionene'!N97)</f>
        <v>0.3645168924146252</v>
      </c>
      <c r="V86" s="81">
        <f>IF('D regionene'!O97=0," ",'D regionene'!O97)</f>
        <v>0.45169943164849774</v>
      </c>
      <c r="W86" s="81">
        <f>IF('D regionene'!P97=0," ",'D regionene'!P97)</f>
        <v>0.34283820712059199</v>
      </c>
      <c r="X86" s="81">
        <f>IF('D regionene'!Q97=0," ",'D regionene'!Q97)</f>
        <v>0.21123961098926475</v>
      </c>
      <c r="Y86" s="81">
        <f>IF('D regionene'!R97=0," ",'D regionene'!R97)</f>
        <v>0.31607162526224736</v>
      </c>
      <c r="Z86" s="81">
        <f>IF('D regionene'!S97=0," ",'D regionene'!S97)</f>
        <v>0.3272064894837507</v>
      </c>
    </row>
    <row r="87" spans="2:26" ht="12.95" customHeight="1" x14ac:dyDescent="0.2">
      <c r="B87" s="129">
        <f>IF('D regionene'!B98=0," ",'D regionene'!B98)</f>
        <v>2006</v>
      </c>
      <c r="C87" s="80">
        <f>IF('D regionene'!C98=0," ",'D regionene'!C98)</f>
        <v>103.58917673692525</v>
      </c>
      <c r="D87" s="80">
        <f>IF('D regionene'!D98=0," ",'D regionene'!D98)</f>
        <v>116.67556456023222</v>
      </c>
      <c r="E87" s="80">
        <f>IF('D regionene'!E98=0," ",'D regionene'!E98)</f>
        <v>109.00432183205612</v>
      </c>
      <c r="F87" s="80">
        <f>IF('D regionene'!F98=0," ",'D regionene'!F98)</f>
        <v>93.642196737162109</v>
      </c>
      <c r="G87" s="80">
        <f>IF('D regionene'!G98=0," ",'D regionene'!G98)</f>
        <v>104.44444444444444</v>
      </c>
      <c r="H87" s="80">
        <f>IF('D regionene'!H98=0," ",'D regionene'!H98)</f>
        <v>93.517163936844511</v>
      </c>
      <c r="I87" s="80">
        <f>IF('D regionene'!I98=0," ",'D regionene'!I98)</f>
        <v>93.990762830672892</v>
      </c>
      <c r="R87" s="69" t="str">
        <f>IF('D regionene'!K98=0," ",'D regionene'!K98)</f>
        <v xml:space="preserve"> </v>
      </c>
      <c r="S87" s="131">
        <f>IF('D regionene'!L98=0," ",'D regionene'!L98)</f>
        <v>2006</v>
      </c>
      <c r="T87" s="81">
        <f>IF('D regionene'!M98=0," ",'D regionene'!M98)</f>
        <v>0.51197392437547917</v>
      </c>
      <c r="U87" s="81">
        <f>IF('D regionene'!N98=0," ",'D regionene'!N98)</f>
        <v>0.45848694916965183</v>
      </c>
      <c r="V87" s="81">
        <f>IF('D regionene'!O98=0," ",'D regionene'!O98)</f>
        <v>0.53893171030988207</v>
      </c>
      <c r="W87" s="81">
        <f>IF('D regionene'!P98=0," ",'D regionene'!P98)</f>
        <v>0.44844709961778428</v>
      </c>
      <c r="X87" s="81">
        <f>IF('D regionene'!Q98=0," ",'D regionene'!Q98)</f>
        <v>0.32620211114958897</v>
      </c>
      <c r="Y87" s="81">
        <f>IF('D regionene'!R98=0," ",'D regionene'!R98)</f>
        <v>0.400272565558351</v>
      </c>
      <c r="Z87" s="81">
        <f>IF('D regionene'!S98=0," ",'D regionene'!S98)</f>
        <v>0.4606946309286572</v>
      </c>
    </row>
    <row r="88" spans="2:26" ht="12.95" customHeight="1" x14ac:dyDescent="0.2">
      <c r="B88" s="129">
        <f>IF('D regionene'!B99=0," ",'D regionene'!B99)</f>
        <v>2007</v>
      </c>
      <c r="C88" s="80">
        <f>IF('D regionene'!C99=0," ",'D regionene'!C99)</f>
        <v>119.60247066109899</v>
      </c>
      <c r="D88" s="80">
        <f>IF('D regionene'!D99=0," ",'D regionene'!D99)</f>
        <v>133.15470686913588</v>
      </c>
      <c r="E88" s="80">
        <f>IF('D regionene'!E99=0," ",'D regionene'!E99)</f>
        <v>119.9291376697588</v>
      </c>
      <c r="F88" s="80">
        <f>IF('D regionene'!F99=0," ",'D regionene'!F99)</f>
        <v>98.083208700462151</v>
      </c>
      <c r="G88" s="80">
        <f>IF('D regionene'!G99=0," ",'D regionene'!G99)</f>
        <v>115.92</v>
      </c>
      <c r="H88" s="80">
        <f>IF('D regionene'!H99=0," ",'D regionene'!H99)</f>
        <v>100.43716075879085</v>
      </c>
      <c r="I88" s="80">
        <f>IF('D regionene'!I99=0," ",'D regionene'!I99)</f>
        <v>111.16830035072417</v>
      </c>
      <c r="R88" s="69" t="str">
        <f>IF('D regionene'!K99=0," ",'D regionene'!K99)</f>
        <v xml:space="preserve"> </v>
      </c>
      <c r="S88" s="131">
        <f>IF('D regionene'!L99=0," ",'D regionene'!L99)</f>
        <v>2007</v>
      </c>
      <c r="T88" s="81">
        <f>IF('D regionene'!M99=0," ",'D regionene'!M99)</f>
        <v>0.74570184479518564</v>
      </c>
      <c r="U88" s="81">
        <f>IF('D regionene'!N99=0," ",'D regionene'!N99)</f>
        <v>0.6644822154590031</v>
      </c>
      <c r="V88" s="81">
        <f>IF('D regionene'!O99=0," ",'D regionene'!O99)</f>
        <v>0.69316913172001204</v>
      </c>
      <c r="W88" s="81">
        <f>IF('D regionene'!P99=0," ",'D regionene'!P99)</f>
        <v>0.51714017946580382</v>
      </c>
      <c r="X88" s="81">
        <f>IF('D regionene'!Q99=0," ",'D regionene'!Q99)</f>
        <v>0.47191504097887577</v>
      </c>
      <c r="Y88" s="81">
        <f>IF('D regionene'!R99=0," ",'D regionene'!R99)</f>
        <v>0.50388864303121328</v>
      </c>
      <c r="Z88" s="81">
        <f>IF('D regionene'!S99=0," ",'D regionene'!S99)</f>
        <v>0.72764785135646537</v>
      </c>
    </row>
    <row r="89" spans="2:26" ht="12.95" customHeight="1" x14ac:dyDescent="0.2">
      <c r="B89" s="129">
        <f>IF('D regionene'!B100=0," ",'D regionene'!B100)</f>
        <v>2008</v>
      </c>
      <c r="C89" s="80">
        <f>IF('D regionene'!C100=0," ",'D regionene'!C100)</f>
        <v>127.13743178708927</v>
      </c>
      <c r="D89" s="80">
        <f>IF('D regionene'!D100=0," ",'D regionene'!D100)</f>
        <v>138.40223389714885</v>
      </c>
      <c r="E89" s="80">
        <f>IF('D regionene'!E100=0," ",'D regionene'!E100)</f>
        <v>124.91134119745882</v>
      </c>
      <c r="F89" s="80">
        <f>IF('D regionene'!F100=0," ",'D regionene'!F100)</f>
        <v>106.34735823298082</v>
      </c>
      <c r="G89" s="80">
        <f>IF('D regionene'!G100=0," ",'D regionene'!G100)</f>
        <v>122.55555555555556</v>
      </c>
      <c r="H89" s="80">
        <f>IF('D regionene'!H100=0," ",'D regionene'!H100)</f>
        <v>103.31434698941337</v>
      </c>
      <c r="I89" s="80">
        <f>IF('D regionene'!I100=0," ",'D regionene'!I100)</f>
        <v>121.44715583961511</v>
      </c>
      <c r="R89" s="69" t="str">
        <f>IF('D regionene'!K100=0," ",'D regionene'!K100)</f>
        <v xml:space="preserve"> </v>
      </c>
      <c r="S89" s="131">
        <f>IF('D regionene'!L100=0," ",'D regionene'!L100)</f>
        <v>2008</v>
      </c>
      <c r="T89" s="81">
        <f>IF('D regionene'!M100=0," ",'D regionene'!M100)</f>
        <v>0.85568114092004033</v>
      </c>
      <c r="U89" s="81">
        <f>IF('D regionene'!N100=0," ",'D regionene'!N100)</f>
        <v>0.73007820991267403</v>
      </c>
      <c r="V89" s="81">
        <f>IF('D regionene'!O100=0," ",'D regionene'!O100)</f>
        <v>0.76350827852749692</v>
      </c>
      <c r="W89" s="81">
        <f>IF('D regionene'!P100=0," ",'D regionene'!P100)</f>
        <v>0.64496912665275019</v>
      </c>
      <c r="X89" s="81">
        <f>IF('D regionene'!Q100=0," ",'D regionene'!Q100)</f>
        <v>0.55617120063616665</v>
      </c>
      <c r="Y89" s="81">
        <f>IF('D regionene'!R100=0," ",'D regionene'!R100)</f>
        <v>0.54696998526977569</v>
      </c>
      <c r="Z89" s="81">
        <f>IF('D regionene'!S100=0," ",'D regionene'!S100)</f>
        <v>0.88738981506159231</v>
      </c>
    </row>
    <row r="90" spans="2:26" ht="12.95" customHeight="1" x14ac:dyDescent="0.2">
      <c r="B90" s="129">
        <f>IF('D regionene'!B101=0," ",'D regionene'!B101)</f>
        <v>2009</v>
      </c>
      <c r="C90" s="80">
        <f>IF('D regionene'!C101=0," ",'D regionene'!C101)</f>
        <v>136.64731112973047</v>
      </c>
      <c r="D90" s="80">
        <f>IF('D regionene'!D101=0," ",'D regionene'!D101)</f>
        <v>147.40867753520192</v>
      </c>
      <c r="E90" s="80">
        <f>IF('D regionene'!E101=0," ",'D regionene'!E101)</f>
        <v>133.50277655981998</v>
      </c>
      <c r="F90" s="80">
        <f>IF('D regionene'!F101=0," ",'D regionene'!F101)</f>
        <v>115.11929102344197</v>
      </c>
      <c r="G90" s="80">
        <f>IF('D regionene'!G101=0," ",'D regionene'!G101)</f>
        <v>129.64285714285714</v>
      </c>
      <c r="H90" s="80">
        <f>IF('D regionene'!H101=0," ",'D regionene'!H101)</f>
        <v>108.70618107203757</v>
      </c>
      <c r="I90" s="80">
        <f>IF('D regionene'!I101=0," ",'D regionene'!I101)</f>
        <v>138.78786058786059</v>
      </c>
      <c r="R90" s="69" t="str">
        <f>IF('D regionene'!K101=0," ",'D regionene'!K101)</f>
        <v xml:space="preserve"> </v>
      </c>
      <c r="S90" s="131">
        <f>IF('D regionene'!L101=0," ",'D regionene'!L101)</f>
        <v>2009</v>
      </c>
      <c r="T90" s="81">
        <f>IF('D regionene'!M101=0," ",'D regionene'!M101)</f>
        <v>0.99448608215966983</v>
      </c>
      <c r="U90" s="81">
        <f>IF('D regionene'!N101=0," ",'D regionene'!N101)</f>
        <v>0.84266202773299637</v>
      </c>
      <c r="V90" s="81">
        <f>IF('D regionene'!O101=0," ",'D regionene'!O101)</f>
        <v>0.88480284826562094</v>
      </c>
      <c r="W90" s="81">
        <f>IF('D regionene'!P101=0," ",'D regionene'!P101)</f>
        <v>0.78065240888125553</v>
      </c>
      <c r="X90" s="81">
        <f>IF('D regionene'!Q101=0," ",'D regionene'!Q101)</f>
        <v>0.64616348674988877</v>
      </c>
      <c r="Y90" s="81">
        <f>IF('D regionene'!R101=0," ",'D regionene'!R101)</f>
        <v>0.62770422726453889</v>
      </c>
      <c r="Z90" s="81">
        <f>IF('D regionene'!S101=0," ",'D regionene'!S101)</f>
        <v>1.1568787899293997</v>
      </c>
    </row>
    <row r="91" spans="2:26" ht="12.95" customHeight="1" x14ac:dyDescent="0.2">
      <c r="B91" s="129">
        <f>IF('D regionene'!B102=0," ",'D regionene'!B102)</f>
        <v>2010</v>
      </c>
      <c r="C91" s="80">
        <f>IF('D regionene'!C102=0," ",'D regionene'!C102)</f>
        <v>156.7592668989904</v>
      </c>
      <c r="D91" s="80">
        <f>IF('D regionene'!D102=0," ",'D regionene'!D102)</f>
        <v>159.40875771583021</v>
      </c>
      <c r="E91" s="80">
        <f>IF('D regionene'!E102=0," ",'D regionene'!E102)</f>
        <v>144.07873505037469</v>
      </c>
      <c r="F91" s="80">
        <f>IF('D regionene'!F102=0," ",'D regionene'!F102)</f>
        <v>126.36027145607731</v>
      </c>
      <c r="G91" s="80">
        <f>IF('D regionene'!G102=0," ",'D regionene'!G102)</f>
        <v>140.66602499999999</v>
      </c>
      <c r="H91" s="80">
        <f>IF('D regionene'!H102=0," ",'D regionene'!H102)</f>
        <v>116.059214851825</v>
      </c>
      <c r="I91" s="80">
        <f>IF('D regionene'!I102=0," ",'D regionene'!I102)</f>
        <v>148.97791166666667</v>
      </c>
      <c r="R91" s="69" t="str">
        <f>IF('D regionene'!K102=0," ",'D regionene'!K102)</f>
        <v xml:space="preserve"> </v>
      </c>
      <c r="S91" s="131">
        <f>IF('D regionene'!L102=0," ",'D regionene'!L102)</f>
        <v>2010</v>
      </c>
      <c r="T91" s="81">
        <f>IF('D regionene'!M102=0," ",'D regionene'!M102)</f>
        <v>1.2880375288377333</v>
      </c>
      <c r="U91" s="81">
        <f>IF('D regionene'!N102=0," ",'D regionene'!N102)</f>
        <v>0.99266739002460636</v>
      </c>
      <c r="V91" s="81">
        <f>IF('D regionene'!O102=0," ",'D regionene'!O102)</f>
        <v>1.0341150738222531</v>
      </c>
      <c r="W91" s="81">
        <f>IF('D regionene'!P102=0," ",'D regionene'!P102)</f>
        <v>0.95452664583675606</v>
      </c>
      <c r="X91" s="81">
        <f>IF('D regionene'!Q102=0," ",'D regionene'!Q102)</f>
        <v>0.7861321424448805</v>
      </c>
      <c r="Y91" s="81">
        <f>IF('D regionene'!R102=0," ",'D regionene'!R102)</f>
        <v>0.73780435265343114</v>
      </c>
      <c r="Z91" s="81">
        <f>IF('D regionene'!S102=0," ",'D regionene'!S102)</f>
        <v>1.3152406592390016</v>
      </c>
    </row>
    <row r="92" spans="2:26" ht="12.95" customHeight="1" x14ac:dyDescent="0.2">
      <c r="B92" s="129">
        <f>IF('D regionene'!B103=0," ",'D regionene'!B103)</f>
        <v>2011</v>
      </c>
      <c r="C92" s="80">
        <f>IF('D regionene'!C103=0," ",'D regionene'!C103)</f>
        <v>159.64247575973408</v>
      </c>
      <c r="D92" s="80">
        <f>IF('D regionene'!D103=0," ",'D regionene'!D103)</f>
        <v>161.47648900879625</v>
      </c>
      <c r="E92" s="80">
        <f>IF('D regionene'!E103=0," ",'D regionene'!E103)</f>
        <v>141.60209040186615</v>
      </c>
      <c r="F92" s="80">
        <f>IF('D regionene'!F103=0," ",'D regionene'!F103)</f>
        <v>126.98683618780046</v>
      </c>
      <c r="G92" s="80">
        <f>IF('D regionene'!G103=0," ",'D regionene'!G103)</f>
        <v>136.63621951219511</v>
      </c>
      <c r="H92" s="80">
        <f>IF('D regionene'!H103=0," ",'D regionene'!H103)</f>
        <v>117.5000464946482</v>
      </c>
      <c r="I92" s="80">
        <f>IF('D regionene'!I103=0," ",'D regionene'!I103)</f>
        <v>143.33538522913662</v>
      </c>
      <c r="R92" s="69" t="str">
        <f>IF('D regionene'!K103=0," ",'D regionene'!K103)</f>
        <v xml:space="preserve"> </v>
      </c>
      <c r="S92" s="131">
        <f>IF('D regionene'!L103=0," ",'D regionene'!L103)</f>
        <v>2011</v>
      </c>
      <c r="T92" s="81">
        <f>IF('D regionene'!M103=0," ",'D regionene'!M103)</f>
        <v>1.3301204640756852</v>
      </c>
      <c r="U92" s="81">
        <f>IF('D regionene'!N103=0," ",'D regionene'!N103)</f>
        <v>1.0185147824631817</v>
      </c>
      <c r="V92" s="81">
        <f>IF('D regionene'!O103=0," ",'D regionene'!O103)</f>
        <v>0.99914960712606737</v>
      </c>
      <c r="W92" s="81">
        <f>IF('D regionene'!P103=0," ",'D regionene'!P103)</f>
        <v>0.96421827952337835</v>
      </c>
      <c r="X92" s="81">
        <f>IF('D regionene'!Q103=0," ",'D regionene'!Q103)</f>
        <v>0.73496296275441109</v>
      </c>
      <c r="Y92" s="81">
        <f>IF('D regionene'!R103=0," ",'D regionene'!R103)</f>
        <v>0.75937854220430567</v>
      </c>
      <c r="Z92" s="81">
        <f>IF('D regionene'!S103=0," ",'D regionene'!S103)</f>
        <v>1.2275511052450483</v>
      </c>
    </row>
    <row r="93" spans="2:26" ht="12.95" customHeight="1" x14ac:dyDescent="0.2">
      <c r="B93" s="129">
        <f>IF('D regionene'!B104=0," ",'D regionene'!B104)</f>
        <v>2012</v>
      </c>
      <c r="C93" s="80">
        <f>IF('D regionene'!C104=0," ",'D regionene'!C104)</f>
        <v>178.36961343383663</v>
      </c>
      <c r="D93" s="80">
        <f>IF('D regionene'!D104=0," ",'D regionene'!D104)</f>
        <v>176.59371341060847</v>
      </c>
      <c r="E93" s="80">
        <f>IF('D regionene'!E104=0," ",'D regionene'!E104)</f>
        <v>157.05171810014676</v>
      </c>
      <c r="F93" s="80">
        <f>IF('D regionene'!F104=0," ",'D regionene'!F104)</f>
        <v>140.74173793110211</v>
      </c>
      <c r="G93" s="80">
        <f>IF('D regionene'!G104=0," ",'D regionene'!G104)</f>
        <v>140.42217500000001</v>
      </c>
      <c r="H93" s="80">
        <f>IF('D regionene'!H104=0," ",'D regionene'!H104)</f>
        <v>126.22771094250281</v>
      </c>
      <c r="I93" s="80">
        <f>IF('D regionene'!I104=0," ",'D regionene'!I104)</f>
        <v>155.86818058890225</v>
      </c>
      <c r="R93" s="69" t="str">
        <f>IF('D regionene'!K104=0," ",'D regionene'!K104)</f>
        <v xml:space="preserve"> </v>
      </c>
      <c r="S93" s="131">
        <f>IF('D regionene'!L104=0," ",'D regionene'!L104)</f>
        <v>2012</v>
      </c>
      <c r="T93" s="81">
        <f>IF('D regionene'!M104=0," ",'D regionene'!M104)</f>
        <v>1.6034592889737849</v>
      </c>
      <c r="U93" s="81">
        <f>IF('D regionene'!N104=0," ",'D regionene'!N104)</f>
        <v>1.2074855800831923</v>
      </c>
      <c r="V93" s="81">
        <f>IF('D regionene'!O104=0," ",'D regionene'!O104)</f>
        <v>1.2172686833035942</v>
      </c>
      <c r="W93" s="81">
        <f>IF('D regionene'!P104=0," ",'D regionene'!P104)</f>
        <v>1.1769775721266273</v>
      </c>
      <c r="X93" s="81">
        <f>IF('D regionene'!Q104=0," ",'D regionene'!Q104)</f>
        <v>0.78303581322867388</v>
      </c>
      <c r="Y93" s="81">
        <f>IF('D regionene'!R104=0," ",'D regionene'!R104)</f>
        <v>0.89006160158347092</v>
      </c>
      <c r="Z93" s="81">
        <f>IF('D regionene'!S104=0," ",'D regionene'!S104)</f>
        <v>1.4223211692514135</v>
      </c>
    </row>
    <row r="94" spans="2:26" ht="12.95" customHeight="1" x14ac:dyDescent="0.2">
      <c r="B94" s="129">
        <f>IF('D regionene'!B105=0," ",'D regionene'!B105)</f>
        <v>2013</v>
      </c>
      <c r="C94" s="80">
        <f>IF('D regionene'!C105=0," ",'D regionene'!C105)</f>
        <v>185.47150471370423</v>
      </c>
      <c r="D94" s="80">
        <f>IF('D regionene'!D105=0," ",'D regionene'!D105)</f>
        <v>179.19205585516178</v>
      </c>
      <c r="E94" s="80">
        <f>IF('D regionene'!E105=0," ",'D regionene'!E105)</f>
        <v>165.64339297859362</v>
      </c>
      <c r="F94" s="80">
        <f>IF('D regionene'!F105=0," ",'D regionene'!F105)</f>
        <v>155.0670889363673</v>
      </c>
      <c r="G94" s="80">
        <f>IF('D regionene'!G105=0," ",'D regionene'!G105)</f>
        <v>151.26149999999998</v>
      </c>
      <c r="H94" s="80">
        <f>IF('D regionene'!H105=0," ",'D regionene'!H105)</f>
        <v>129.36756103479854</v>
      </c>
      <c r="I94" s="80">
        <f>IF('D regionene'!I105=0," ",'D regionene'!I105)</f>
        <v>152.86728228663446</v>
      </c>
      <c r="R94" s="69" t="str">
        <f>IF('D regionene'!K105=0," ",'D regionene'!K105)</f>
        <v xml:space="preserve"> </v>
      </c>
      <c r="S94" s="131">
        <f>IF('D regionene'!L105=0," ",'D regionene'!L105)</f>
        <v>2013</v>
      </c>
      <c r="T94" s="81">
        <f>IF('D regionene'!M105=0," ",'D regionene'!M105)</f>
        <v>1.7071175548964814</v>
      </c>
      <c r="U94" s="81">
        <f>IF('D regionene'!N105=0," ",'D regionene'!N105)</f>
        <v>1.2399658047055315</v>
      </c>
      <c r="V94" s="81">
        <f>IF('D regionene'!O105=0," ",'D regionene'!O105)</f>
        <v>1.3385666345489213</v>
      </c>
      <c r="W94" s="81">
        <f>IF('D regionene'!P105=0," ",'D regionene'!P105)</f>
        <v>1.3985605105622074</v>
      </c>
      <c r="X94" s="81">
        <f>IF('D regionene'!Q105=0," ",'D regionene'!Q105)</f>
        <v>0.92067009119242749</v>
      </c>
      <c r="Y94" s="81">
        <f>IF('D regionene'!R105=0," ",'D regionene'!R105)</f>
        <v>0.93707592236822845</v>
      </c>
      <c r="Z94" s="81">
        <f>IF('D regionene'!S105=0," ",'D regionene'!S105)</f>
        <v>1.3756847136458525</v>
      </c>
    </row>
    <row r="95" spans="2:26" ht="12.95" customHeight="1" x14ac:dyDescent="0.2">
      <c r="B95" s="129">
        <f>IF('D regionene'!B106=0," ",'D regionene'!B106)</f>
        <v>2014</v>
      </c>
      <c r="C95" s="80">
        <f>IF('D regionene'!C106=0," ",'D regionene'!C106)</f>
        <v>198.50758503920935</v>
      </c>
      <c r="D95" s="80">
        <f>IF('D regionene'!D106=0," ",'D regionene'!D106)</f>
        <v>184.87165013468959</v>
      </c>
      <c r="E95" s="80">
        <f>IF('D regionene'!E106=0," ",'D regionene'!E106)</f>
        <v>172.37766026367299</v>
      </c>
      <c r="F95" s="80">
        <f>IF('D regionene'!F106=0," ",'D regionene'!F106)</f>
        <v>160.92219366535659</v>
      </c>
      <c r="G95" s="80">
        <f>IF('D regionene'!G106=0," ",'D regionene'!G106)</f>
        <v>152.70847222222221</v>
      </c>
      <c r="H95" s="80">
        <f>IF('D regionene'!H106=0," ",'D regionene'!H106)</f>
        <v>137.57679942220514</v>
      </c>
      <c r="I95" s="80">
        <f>IF('D regionene'!I106=0," ",'D regionene'!I106)</f>
        <v>154.37325676141256</v>
      </c>
      <c r="R95" s="69" t="str">
        <f>IF('D regionene'!K106=0," ",'D regionene'!K106)</f>
        <v xml:space="preserve"> </v>
      </c>
      <c r="S95" s="131">
        <f>IF('D regionene'!L106=0," ",'D regionene'!L106)</f>
        <v>2014</v>
      </c>
      <c r="T95" s="81">
        <f>IF('D regionene'!M106=0," ",'D regionene'!M106)</f>
        <v>1.8973904593552546</v>
      </c>
      <c r="U95" s="81">
        <f>IF('D regionene'!N106=0," ",'D regionene'!N106)</f>
        <v>1.3109627967877391</v>
      </c>
      <c r="V95" s="81">
        <f>IF('D regionene'!O106=0," ",'D regionene'!O106)</f>
        <v>1.4336415572357331</v>
      </c>
      <c r="W95" s="81">
        <f>IF('D regionene'!P106=0," ",'D regionene'!P106)</f>
        <v>1.4891266202666509</v>
      </c>
      <c r="X95" s="81">
        <f>IF('D regionene'!Q106=0," ",'D regionene'!Q106)</f>
        <v>0.93904328113176083</v>
      </c>
      <c r="Y95" s="81">
        <f>IF('D regionene'!R106=0," ",'D regionene'!R106)</f>
        <v>1.0599963662107839</v>
      </c>
      <c r="Z95" s="81">
        <f>IF('D regionene'!S106=0," ",'D regionene'!S106)</f>
        <v>1.3990888095737357</v>
      </c>
    </row>
    <row r="96" spans="2:26" ht="12.95" customHeight="1" x14ac:dyDescent="0.2">
      <c r="B96" s="129">
        <f>IF('D regionene'!B107=0," ",'D regionene'!B107)</f>
        <v>2015</v>
      </c>
      <c r="C96" s="80">
        <f>IF('D regionene'!C107=0," ",'D regionene'!C107)</f>
        <v>211.2160916776632</v>
      </c>
      <c r="D96" s="80">
        <f>IF('D regionene'!D107=0," ",'D regionene'!D107)</f>
        <v>207.03915723745391</v>
      </c>
      <c r="E96" s="80">
        <f>IF('D regionene'!E107=0," ",'D regionene'!E107)</f>
        <v>189.59782164791179</v>
      </c>
      <c r="F96" s="80">
        <f>IF('D regionene'!F107=0," ",'D regionene'!F107)</f>
        <v>171.02128125845715</v>
      </c>
      <c r="G96" s="80">
        <f>IF('D regionene'!G107=0," ",'D regionene'!G107)</f>
        <v>167.61727272727273</v>
      </c>
      <c r="H96" s="80">
        <f>IF('D regionene'!H107=0," ",'D regionene'!H107)</f>
        <v>144.12152920863386</v>
      </c>
      <c r="I96" s="80">
        <f>IF('D regionene'!I107=0," ",'D regionene'!I107)</f>
        <v>181.73015332877335</v>
      </c>
      <c r="R96" s="69" t="str">
        <f>IF('D regionene'!K107=0," ",'D regionene'!K107)</f>
        <v xml:space="preserve"> </v>
      </c>
      <c r="S96" s="131">
        <f>IF('D regionene'!L107=0," ",'D regionene'!L107)</f>
        <v>2015</v>
      </c>
      <c r="T96" s="81">
        <f>IF('D regionene'!M107=0," ",'D regionene'!M107)</f>
        <v>2.0828821415982079</v>
      </c>
      <c r="U96" s="81">
        <f>IF('D regionene'!N107=0," ",'D regionene'!N107)</f>
        <v>1.5880646897750823</v>
      </c>
      <c r="V96" s="81">
        <f>IF('D regionene'!O107=0," ",'D regionene'!O107)</f>
        <v>1.6767571692175089</v>
      </c>
      <c r="W96" s="81">
        <f>IF('D regionene'!P107=0," ",'D regionene'!P107)</f>
        <v>1.6453381855940938</v>
      </c>
      <c r="X96" s="81">
        <f>IF('D regionene'!Q107=0," ",'D regionene'!Q107)</f>
        <v>1.128350455962138</v>
      </c>
      <c r="Y96" s="81">
        <f>IF('D regionene'!R107=0," ",'D regionene'!R107)</f>
        <v>1.157993409567635</v>
      </c>
      <c r="Z96" s="81">
        <f>IF('D regionene'!S107=0," ",'D regionene'!S107)</f>
        <v>1.8242377362486235</v>
      </c>
    </row>
    <row r="97" spans="2:26" ht="12.95" customHeight="1" x14ac:dyDescent="0.2">
      <c r="B97" s="129">
        <f>IF('D regionene'!B108=0," ",'D regionene'!B108)</f>
        <v>2016</v>
      </c>
      <c r="C97" s="80">
        <f>IF('D regionene'!C108=0," ",'D regionene'!C108)</f>
        <v>218.99850935265576</v>
      </c>
      <c r="D97" s="80">
        <f>IF('D regionene'!D108=0," ",'D regionene'!D108)</f>
        <v>210.88018200913766</v>
      </c>
      <c r="E97" s="80">
        <f>IF('D regionene'!E108=0," ",'D regionene'!E108)</f>
        <v>195.88381171833169</v>
      </c>
      <c r="F97" s="80">
        <f>IF('D regionene'!F108=0," ",'D regionene'!F108)</f>
        <v>182.0835039832167</v>
      </c>
      <c r="G97" s="80">
        <f>IF('D regionene'!G108=0," ",'D regionene'!G108)</f>
        <v>171.97484374999999</v>
      </c>
      <c r="H97" s="80">
        <f>IF('D regionene'!H108=0," ",'D regionene'!H108)</f>
        <v>145.85852110011737</v>
      </c>
      <c r="I97" s="80">
        <f>IF('D regionene'!I108=0," ",'D regionene'!I108)</f>
        <v>187.77023301767676</v>
      </c>
      <c r="R97" s="69" t="str">
        <f>IF('D regionene'!K108=0," ",'D regionene'!K108)</f>
        <v xml:space="preserve"> </v>
      </c>
      <c r="S97" s="131">
        <f>IF('D regionene'!L108=0," ",'D regionene'!L108)</f>
        <v>2016</v>
      </c>
      <c r="T97" s="81">
        <f>IF('D regionene'!M108=0," ",'D regionene'!M108)</f>
        <v>2.1964732807871079</v>
      </c>
      <c r="U97" s="81">
        <f>IF('D regionene'!N108=0," ",'D regionene'!N108)</f>
        <v>1.636078894994943</v>
      </c>
      <c r="V97" s="81">
        <f>IF('D regionene'!O108=0," ",'D regionene'!O108)</f>
        <v>1.7655032784311107</v>
      </c>
      <c r="W97" s="81">
        <f>IF('D regionene'!P108=0," ",'D regionene'!P108)</f>
        <v>1.8164474181762589</v>
      </c>
      <c r="X97" s="81">
        <f>IF('D regionene'!Q108=0," ",'D regionene'!Q108)</f>
        <v>1.1836814974604641</v>
      </c>
      <c r="Y97" s="81">
        <f>IF('D regionene'!R108=0," ",'D regionene'!R108)</f>
        <v>1.1840021334194859</v>
      </c>
      <c r="Z97" s="81">
        <f>IF('D regionene'!S108=0," ",'D regionene'!S108)</f>
        <v>1.918105598432664</v>
      </c>
    </row>
    <row r="98" spans="2:26" ht="12.95" customHeight="1" x14ac:dyDescent="0.2">
      <c r="B98" s="129">
        <f>IF('D regionene'!B109=0," ",'D regionene'!B109)</f>
        <v>2017</v>
      </c>
      <c r="C98" s="80">
        <f>IF('D regionene'!C109=0," ",'D regionene'!C109)</f>
        <v>216.41624060056546</v>
      </c>
      <c r="D98" s="80">
        <f>IF('D regionene'!D109=0," ",'D regionene'!D109)</f>
        <v>210.78571271984157</v>
      </c>
      <c r="E98" s="80">
        <f>IF('D regionene'!E109=0," ",'D regionene'!E109)</f>
        <v>203.71027800403004</v>
      </c>
      <c r="F98" s="80">
        <f>IF('D regionene'!F109=0," ",'D regionene'!F109)</f>
        <v>185.8867864977457</v>
      </c>
      <c r="G98" s="80">
        <f>IF('D regionene'!G109=0," ",'D regionene'!G109)</f>
        <v>144.8449411764706</v>
      </c>
      <c r="H98" s="80">
        <f>IF('D regionene'!H109=0," ",'D regionene'!H109)</f>
        <v>145.95080562566633</v>
      </c>
      <c r="I98" s="80">
        <f>IF('D regionene'!I109=0," ",'D regionene'!I109)</f>
        <v>195.6231293807642</v>
      </c>
      <c r="R98" s="69" t="str">
        <f>IF('D regionene'!K109=0," ",'D regionene'!K109)</f>
        <v xml:space="preserve"> </v>
      </c>
      <c r="S98" s="131">
        <f>IF('D regionene'!L109=0," ",'D regionene'!L109)</f>
        <v>2017</v>
      </c>
      <c r="T98" s="81">
        <f>IF('D regionene'!M109=0," ",'D regionene'!M109)</f>
        <v>2.1587828275768697</v>
      </c>
      <c r="U98" s="81">
        <f>IF('D regionene'!N109=0," ",'D regionene'!N109)</f>
        <v>1.6348979945548636</v>
      </c>
      <c r="V98" s="81">
        <f>IF('D regionene'!O109=0," ",'D regionene'!O109)</f>
        <v>1.8759979537274656</v>
      </c>
      <c r="W98" s="81">
        <f>IF('D regionene'!P109=0," ",'D regionene'!P109)</f>
        <v>1.8752761697342661</v>
      </c>
      <c r="X98" s="81">
        <f>IF('D regionene'!Q109=0," ",'D regionene'!Q109)</f>
        <v>0.83919468191293622</v>
      </c>
      <c r="Y98" s="81">
        <f>IF('D regionene'!R109=0," ",'D regionene'!R109)</f>
        <v>1.1853839491623055</v>
      </c>
      <c r="Z98" s="81">
        <f>IF('D regionene'!S109=0," ",'D regionene'!S109)</f>
        <v>2.040146139538451</v>
      </c>
    </row>
    <row r="99" spans="2:26" ht="12.95" customHeight="1" x14ac:dyDescent="0.2">
      <c r="B99" s="129">
        <f>IF('D regionene'!B110=0," ",'D regionene'!B110)</f>
        <v>2018</v>
      </c>
      <c r="C99" s="80">
        <f>IF('D regionene'!C110=0," ",'D regionene'!C110)</f>
        <v>236.67767054375199</v>
      </c>
      <c r="D99" s="80">
        <f>IF('D regionene'!D110=0," ",'D regionene'!D110)</f>
        <v>221.5969254485141</v>
      </c>
      <c r="E99" s="80">
        <f>IF('D regionene'!E110=0," ",'D regionene'!E110)</f>
        <v>207.4499419395197</v>
      </c>
      <c r="F99" s="80">
        <f>IF('D regionene'!F110=0," ",'D regionene'!F110)</f>
        <v>201.22910459243599</v>
      </c>
      <c r="G99" s="80">
        <f>IF('D regionene'!G110=0," ",'D regionene'!G110)</f>
        <v>158.80479310344828</v>
      </c>
      <c r="H99" s="80">
        <f>IF('D regionene'!H110=0," ",'D regionene'!H110)</f>
        <v>158.21144281237034</v>
      </c>
      <c r="I99" s="80">
        <f>IF('D regionene'!I110=0," ",'D regionene'!I110)</f>
        <v>201.35726256417999</v>
      </c>
      <c r="R99" s="69" t="str">
        <f>IF('D regionene'!K110=0," ",'D regionene'!K110)</f>
        <v xml:space="preserve"> </v>
      </c>
      <c r="S99" s="131">
        <f>IF('D regionene'!L110=0," ",'D regionene'!L110)</f>
        <v>2018</v>
      </c>
      <c r="T99" s="81">
        <f>IF('D regionene'!M110=0," ",'D regionene'!M110)</f>
        <v>2.4545159795301719</v>
      </c>
      <c r="U99" s="81">
        <f>IF('D regionene'!N110=0," ",'D regionene'!N110)</f>
        <v>1.7700420817413942</v>
      </c>
      <c r="V99" s="81">
        <f>IF('D regionene'!O110=0," ",'D regionene'!O110)</f>
        <v>1.9287948274614648</v>
      </c>
      <c r="W99" s="81">
        <f>IF('D regionene'!P110=0," ",'D regionene'!P110)</f>
        <v>2.1125894421689417</v>
      </c>
      <c r="X99" s="81">
        <f>IF('D regionene'!Q110=0," ",'D regionene'!Q110)</f>
        <v>1.0164524115640439</v>
      </c>
      <c r="Y99" s="81">
        <f>IF('D regionene'!R110=0," ",'D regionene'!R110)</f>
        <v>1.3689677231569968</v>
      </c>
      <c r="Z99" s="81">
        <f>IF('D regionene'!S110=0," ",'D regionene'!S110)</f>
        <v>2.1292593385571097</v>
      </c>
    </row>
    <row r="100" spans="2:26" ht="12.95" customHeight="1" x14ac:dyDescent="0.2">
      <c r="B100" s="129">
        <f>IF('D regionene'!B111=0," ",'D regionene'!B111)</f>
        <v>2019</v>
      </c>
      <c r="C100" s="80">
        <f>IF('D regionene'!C111=0," ",'D regionene'!C111)</f>
        <v>245.77209958654799</v>
      </c>
      <c r="D100" s="80">
        <f>IF('D regionene'!D111=0," ",'D regionene'!D111)</f>
        <v>231.14925649217895</v>
      </c>
      <c r="E100" s="80">
        <f>IF('D regionene'!E111=0," ",'D regionene'!E111)</f>
        <v>215.80231767536807</v>
      </c>
      <c r="F100" s="80">
        <f>IF('D regionene'!F111=0," ",'D regionene'!F111)</f>
        <v>195.66559316545454</v>
      </c>
      <c r="G100" s="80">
        <f>IF('D regionene'!G111=0," ",'D regionene'!G111)</f>
        <v>149.41582758620692</v>
      </c>
      <c r="H100" s="80">
        <f>IF('D regionene'!H111=0," ",'D regionene'!H111)</f>
        <v>163.52043439833116</v>
      </c>
      <c r="I100" s="80">
        <f>IF('D regionene'!I111=0," ",'D regionene'!I111)</f>
        <v>207.17056297134232</v>
      </c>
      <c r="R100" s="69" t="str">
        <f>IF('D regionene'!K111=0," ",'D regionene'!K111)</f>
        <v xml:space="preserve"> </v>
      </c>
      <c r="S100" s="131">
        <f>IF('D regionene'!L111=0," ",'D regionene'!L111)</f>
        <v>2019</v>
      </c>
      <c r="T100" s="81">
        <f>IF('D regionene'!M111=0," ",'D regionene'!M111)</f>
        <v>2.5872570631349912</v>
      </c>
      <c r="U100" s="81">
        <f>IF('D regionene'!N111=0," ",'D regionene'!N111)</f>
        <v>1.8894496904711651</v>
      </c>
      <c r="V100" s="81">
        <f>IF('D regionene'!O111=0," ",'D regionene'!O111)</f>
        <v>2.0467143343239886</v>
      </c>
      <c r="W100" s="81">
        <f>IF('D regionene'!P111=0," ",'D regionene'!P111)</f>
        <v>2.0265336652768169</v>
      </c>
      <c r="X100" s="81">
        <f>IF('D regionene'!Q111=0," ",'D regionene'!Q111)</f>
        <v>0.89723433388927176</v>
      </c>
      <c r="Y100" s="81">
        <f>IF('D regionene'!R111=0," ",'D regionene'!R111)</f>
        <v>1.4484615289531342</v>
      </c>
      <c r="Z100" s="81">
        <f>IF('D regionene'!S111=0," ",'D regionene'!S111)</f>
        <v>2.2196028620798947</v>
      </c>
    </row>
    <row r="101" spans="2:26" ht="12.95" customHeight="1" x14ac:dyDescent="0.2">
      <c r="B101" s="129">
        <f>IF('D regionene'!B112=0," ",'D regionene'!B112)</f>
        <v>2020</v>
      </c>
      <c r="C101" s="80">
        <f>IF('D regionene'!C112=0," ",'D regionene'!C112)</f>
        <v>264.36766645606394</v>
      </c>
      <c r="D101" s="80">
        <f>IF('D regionene'!D112=0," ",'D regionene'!D112)</f>
        <v>242.12489841486908</v>
      </c>
      <c r="E101" s="80">
        <f>IF('D regionene'!E112=0," ",'D regionene'!E112)</f>
        <v>229.14340920581299</v>
      </c>
      <c r="F101" s="80">
        <f>IF('D regionene'!F112=0," ",'D regionene'!F112)</f>
        <v>212.52977377867549</v>
      </c>
      <c r="G101" s="80">
        <f>IF('D regionene'!G112=0," ",'D regionene'!G112)</f>
        <v>166.65124</v>
      </c>
      <c r="H101" s="80">
        <f>IF('D regionene'!H112=0," ",'D regionene'!H112)</f>
        <v>171.03704085232576</v>
      </c>
      <c r="I101" s="80">
        <f>IF('D regionene'!I112=0," ",'D regionene'!I112)</f>
        <v>216.00775604678549</v>
      </c>
      <c r="R101" s="69" t="str">
        <f>IF('D regionene'!K112=0," ",'D regionene'!K112)</f>
        <v xml:space="preserve"> </v>
      </c>
      <c r="S101" s="131">
        <f>IF('D regionene'!L112=0," ",'D regionene'!L112)</f>
        <v>2020</v>
      </c>
      <c r="T101" s="81">
        <f>IF('D regionene'!M112=0," ",'D regionene'!M112)</f>
        <v>2.8586754979690863</v>
      </c>
      <c r="U101" s="81">
        <f>IF('D regionene'!N112=0," ",'D regionene'!N112)</f>
        <v>2.026649202325586</v>
      </c>
      <c r="V101" s="81">
        <f>IF('D regionene'!O112=0," ",'D regionene'!O112)</f>
        <v>2.2350649286974904</v>
      </c>
      <c r="W101" s="81">
        <f>IF('D regionene'!P112=0," ",'D regionene'!P112)</f>
        <v>2.2873869381364065</v>
      </c>
      <c r="X101" s="81">
        <f>IF('D regionene'!Q112=0," ",'D regionene'!Q112)</f>
        <v>1.1160840817268847</v>
      </c>
      <c r="Y101" s="81">
        <f>IF('D regionene'!R112=0," ",'D regionene'!R112)</f>
        <v>1.5610108980800206</v>
      </c>
      <c r="Z101" s="81">
        <f>IF('D regionene'!S112=0," ",'D regionene'!S112)</f>
        <v>2.3569401927815794</v>
      </c>
    </row>
    <row r="102" spans="2:26" ht="12.95" customHeight="1" x14ac:dyDescent="0.2">
      <c r="B102" s="129">
        <f>IF('D regionene'!B113=0," ",'D regionene'!B113)</f>
        <v>2021</v>
      </c>
      <c r="C102" s="80">
        <f>IF('D regionene'!C113=0," ",'D regionene'!C113)</f>
        <v>275.94736758074754</v>
      </c>
      <c r="D102" s="80">
        <f>IF('D regionene'!D113=0," ",'D regionene'!D113)</f>
        <v>260.79002193919621</v>
      </c>
      <c r="E102" s="80">
        <f>IF('D regionene'!E113=0," ",'D regionene'!E113)</f>
        <v>250.15161809208698</v>
      </c>
      <c r="F102" s="80">
        <f>IF('D regionene'!F113=0," ",'D regionene'!F113)</f>
        <v>228.42403121774589</v>
      </c>
      <c r="G102" s="80">
        <f>IF('D regionene'!G113=0," ",'D regionene'!G113)</f>
        <v>171.05870833333333</v>
      </c>
      <c r="H102" s="80">
        <f>IF('D regionene'!H113=0," ",'D regionene'!H113)</f>
        <v>175.8882955494297</v>
      </c>
      <c r="I102" s="80">
        <f>IF('D regionene'!I113=0," ",'D regionene'!I113)</f>
        <v>228.98432478354979</v>
      </c>
      <c r="R102" s="69" t="str">
        <f>IF('D regionene'!K113=0," ",'D regionene'!K113)</f>
        <v xml:space="preserve"> </v>
      </c>
      <c r="S102" s="131">
        <f>IF('D regionene'!L113=0," ",'D regionene'!L113)</f>
        <v>2021</v>
      </c>
      <c r="T102" s="81">
        <f>IF('D regionene'!M113=0," ",'D regionene'!M113)</f>
        <v>3.027691284213307</v>
      </c>
      <c r="U102" s="81">
        <f>IF('D regionene'!N113=0," ",'D regionene'!N113)</f>
        <v>2.2599700280484147</v>
      </c>
      <c r="V102" s="81">
        <f>IF('D regionene'!O113=0," ",'D regionene'!O113)</f>
        <v>2.531660497465051</v>
      </c>
      <c r="W102" s="81">
        <f>IF('D regionene'!P113=0," ",'D regionene'!P113)</f>
        <v>2.5332375470538668</v>
      </c>
      <c r="X102" s="81">
        <f>IF('D regionene'!Q113=0," ",'D regionene'!Q113)</f>
        <v>1.1720487032975491</v>
      </c>
      <c r="Y102" s="81">
        <f>IF('D regionene'!R113=0," ",'D regionene'!R113)</f>
        <v>1.6336508133096821</v>
      </c>
      <c r="Z102" s="81">
        <f>IF('D regionene'!S113=0," ",'D regionene'!S113)</f>
        <v>2.5586068641737025</v>
      </c>
    </row>
    <row r="103" spans="2:26" x14ac:dyDescent="0.2">
      <c r="B103" s="129">
        <f>IF('D regionene'!B114=0," ",'D regionene'!B114)</f>
        <v>2022</v>
      </c>
      <c r="C103" s="80">
        <f>IF('D regionene'!C114=0," ",'D regionene'!C114)</f>
        <v>271.95332132318038</v>
      </c>
      <c r="D103" s="80">
        <f>IF('D regionene'!D114=0," ",'D regionene'!D114)</f>
        <v>253.87623489344651</v>
      </c>
      <c r="E103" s="80">
        <f>IF('D regionene'!E114=0," ",'D regionene'!E114)</f>
        <v>236.98803148163219</v>
      </c>
      <c r="F103" s="80">
        <f>IF('D regionene'!F114=0," ",'D regionene'!F114)</f>
        <v>216.14488788232711</v>
      </c>
      <c r="G103" s="80">
        <f>IF('D regionene'!G114=0," ",'D regionene'!G114)</f>
        <v>174.76247619047621</v>
      </c>
      <c r="H103" s="80">
        <f>IF('D regionene'!H114=0," ",'D regionene'!H114)</f>
        <v>175.52382296810586</v>
      </c>
      <c r="I103" s="80">
        <f>IF('D regionene'!I114=0," ",'D regionene'!I114)</f>
        <v>224.23349810606058</v>
      </c>
      <c r="R103" s="21" t="str">
        <f>IF('D regionene'!K114=0," ",'D regionene'!K114)</f>
        <v xml:space="preserve"> </v>
      </c>
      <c r="S103" s="131">
        <f>IF('D regionene'!L114=0," ",'D regionene'!L114)</f>
        <v>2022</v>
      </c>
      <c r="T103" s="81">
        <f>IF('D regionene'!M114=0," ",'D regionene'!M114)</f>
        <v>2.9693947132353626</v>
      </c>
      <c r="U103" s="81">
        <f>IF('D regionene'!N114=0," ",'D regionene'!N114)</f>
        <v>2.173545177964586</v>
      </c>
      <c r="V103" s="81">
        <f>IF('D regionene'!O114=0," ",'D regionene'!O114)</f>
        <v>2.3458159317105767</v>
      </c>
      <c r="W103" s="81">
        <f>IF('D regionene'!P114=0," ",'D regionene'!P114)</f>
        <v>2.3433051216121634</v>
      </c>
      <c r="X103" s="81">
        <f>IF('D regionene'!Q114=0," ",'D regionene'!Q114)</f>
        <v>1.2190779615551637</v>
      </c>
      <c r="Y103" s="81">
        <f>IF('D regionene'!R114=0," ",'D regionene'!R114)</f>
        <v>1.6281934091814871</v>
      </c>
      <c r="Z103" s="81">
        <f>IF('D regionene'!S114=0," ",'D regionene'!S114)</f>
        <v>2.4847750661194312</v>
      </c>
    </row>
    <row r="104" spans="2:26" x14ac:dyDescent="0.2">
      <c r="B104" s="129">
        <f>IF('D regionene'!B115=0," ",'D regionene'!B115)</f>
        <v>2023</v>
      </c>
      <c r="C104" s="80">
        <f>IF('D regionene'!C115=0," ",'D regionene'!C115)</f>
        <v>278.18080088823456</v>
      </c>
      <c r="D104" s="80">
        <f>IF('D regionene'!D115=0," ",'D regionene'!D115)</f>
        <v>258.22281303932567</v>
      </c>
      <c r="E104" s="80">
        <f>IF('D regionene'!E115=0," ",'D regionene'!E115)</f>
        <v>240.45592808910965</v>
      </c>
      <c r="F104" s="80">
        <f>IF('D regionene'!F115=0," ",'D regionene'!F115)</f>
        <v>210.29346140546807</v>
      </c>
      <c r="G104" s="80">
        <f>IF('D regionene'!G115=0," ",'D regionene'!G115)</f>
        <v>172.43488888888888</v>
      </c>
      <c r="H104" s="80">
        <f>IF('D regionene'!H115=0," ",'D regionene'!H115)</f>
        <v>169.09517703076432</v>
      </c>
      <c r="I104" s="80">
        <f>IF('D regionene'!I115=0," ",'D regionene'!I115)</f>
        <v>239.31908115856845</v>
      </c>
      <c r="R104" s="21" t="str">
        <f>IF('D regionene'!K115=0," ",'D regionene'!K115)</f>
        <v xml:space="preserve"> </v>
      </c>
      <c r="S104" s="131">
        <f>IF('D regionene'!L115=0," ",'D regionene'!L115)</f>
        <v>2023</v>
      </c>
      <c r="T104" s="81">
        <f>IF('D regionene'!M115=0," ",'D regionene'!M115)</f>
        <v>3.0602901814062835</v>
      </c>
      <c r="U104" s="81">
        <f>IF('D regionene'!N115=0," ",'D regionene'!N115)</f>
        <v>2.2278789840464768</v>
      </c>
      <c r="V104" s="81">
        <f>IF('D regionene'!O115=0," ",'D regionene'!O115)</f>
        <v>2.3947759726302902</v>
      </c>
      <c r="W104" s="81">
        <f>IF('D regionene'!P115=0," ",'D regionene'!P115)</f>
        <v>2.2527959067031791</v>
      </c>
      <c r="X104" s="81">
        <f>IF('D regionene'!Q115=0," ",'D regionene'!Q115)</f>
        <v>1.1895230033219182</v>
      </c>
      <c r="Y104" s="81">
        <f>IF('D regionene'!R115=0," ",'D regionene'!R115)</f>
        <v>1.5319345390362507</v>
      </c>
      <c r="Z104" s="81">
        <f>IF('D regionene'!S115=0," ",'D regionene'!S115)</f>
        <v>2.7192175741446509</v>
      </c>
    </row>
    <row r="105" spans="2:26" x14ac:dyDescent="0.2">
      <c r="B105" s="129">
        <f>IF('D regionene'!B116=0," ",'D regionene'!B116)</f>
        <v>2024</v>
      </c>
      <c r="C105" s="80">
        <f>IF('D regionene'!C116=0," ",'D regionene'!C116)</f>
        <v>293.56951463414634</v>
      </c>
      <c r="D105" s="80">
        <f>IF('D regionene'!D116=0," ",'D regionene'!D116)</f>
        <v>293.78713118990026</v>
      </c>
      <c r="E105" s="80">
        <f>IF('D regionene'!E116=0," ",'D regionene'!E116)</f>
        <v>262.12871243873576</v>
      </c>
      <c r="F105" s="80">
        <f>IF('D regionene'!F116=0," ",'D regionene'!F116)</f>
        <v>228.62925640110373</v>
      </c>
      <c r="G105" s="80">
        <f>IF('D regionene'!G116=0," ",'D regionene'!G116)</f>
        <v>183.56360000000001</v>
      </c>
      <c r="H105" s="80">
        <f>IF('D regionene'!H116=0," ",'D regionene'!H116)</f>
        <v>185.14479907795456</v>
      </c>
      <c r="I105" s="80">
        <f>IF('D regionene'!I116=0," ",'D regionene'!I116)</f>
        <v>254.14648820695433</v>
      </c>
      <c r="R105" s="21" t="str">
        <f>IF('D regionene'!K116=0," ",'D regionene'!K116)</f>
        <v xml:space="preserve"> </v>
      </c>
      <c r="S105" s="131">
        <f>IF('D regionene'!L116=0," ",'D regionene'!L116)</f>
        <v>2024</v>
      </c>
      <c r="T105" s="81">
        <f>IF('D regionene'!M116=0," ",'D regionene'!M116)</f>
        <v>3.2849018121424436</v>
      </c>
      <c r="U105" s="81">
        <f>IF('D regionene'!N116=0," ",'D regionene'!N116)</f>
        <v>2.6724458826446247</v>
      </c>
      <c r="V105" s="81">
        <f>IF('D regionene'!O116=0," ",'D regionene'!O116)</f>
        <v>2.7007540707990447</v>
      </c>
      <c r="W105" s="81">
        <f>IF('D regionene'!P116=0," ",'D regionene'!P116)</f>
        <v>2.5364119473985909</v>
      </c>
      <c r="X105" s="81">
        <f>IF('D regionene'!Q116=0," ",'D regionene'!Q116)</f>
        <v>1.3308318134595407</v>
      </c>
      <c r="Y105" s="81">
        <f>IF('D regionene'!R116=0," ",'D regionene'!R116)</f>
        <v>1.772252406838982</v>
      </c>
      <c r="Z105" s="81">
        <f>IF('D regionene'!S116=0," ",'D regionene'!S116)</f>
        <v>2.9496478123286853</v>
      </c>
    </row>
  </sheetData>
  <mergeCells count="9">
    <mergeCell ref="B74:I74"/>
    <mergeCell ref="S74:Z74"/>
    <mergeCell ref="S4:AG4"/>
    <mergeCell ref="B4:Q4"/>
    <mergeCell ref="AI4:AN4"/>
    <mergeCell ref="B6:I6"/>
    <mergeCell ref="S6:Z6"/>
    <mergeCell ref="B40:I40"/>
    <mergeCell ref="S40:Z40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7CD6F-CB40-444E-AEA3-614E1F7979D3}">
  <sheetPr>
    <tabColor theme="7"/>
  </sheetPr>
  <dimension ref="B2:AB28"/>
  <sheetViews>
    <sheetView topLeftCell="A3" workbookViewId="0">
      <selection activeCell="AB14" sqref="AB14"/>
    </sheetView>
  </sheetViews>
  <sheetFormatPr baseColWidth="10" defaultRowHeight="12" x14ac:dyDescent="0.2"/>
  <cols>
    <col min="1" max="1" width="4.1640625" style="22" customWidth="1"/>
    <col min="2" max="13" width="12" style="21"/>
    <col min="14" max="14" width="3.33203125" style="21" customWidth="1"/>
    <col min="15" max="17" width="12" style="21"/>
    <col min="18" max="18" width="10.5" style="21" customWidth="1"/>
    <col min="19" max="23" width="12" style="21"/>
    <col min="24" max="25" width="12" style="22"/>
    <col min="26" max="26" width="7" style="22" customWidth="1"/>
    <col min="27" max="16384" width="12" style="22"/>
  </cols>
  <sheetData>
    <row r="2" spans="2:28" ht="30.75" customHeight="1" x14ac:dyDescent="0.2">
      <c r="B2" s="248" t="str">
        <f>D_utvikling!Z2</f>
        <v>Sammenlikning av melkeproduksjon i Selbu og Værnesregionen i perioden 1995 - 2024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</row>
    <row r="3" spans="2:28" ht="162" customHeight="1" x14ac:dyDescent="0.2"/>
    <row r="4" spans="2:28" ht="27.75" customHeight="1" x14ac:dyDescent="0.2">
      <c r="B4" s="250" t="str" vm="5">
        <f>D_utvikling!E12</f>
        <v>Selbu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O4" s="251" t="str" vm="4">
        <f>D_utvikling!T12</f>
        <v>Værnesregionen</v>
      </c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</row>
    <row r="6" spans="2:28" s="117" customFormat="1" ht="25.5" customHeight="1" x14ac:dyDescent="0.25">
      <c r="B6" s="249" t="str">
        <f>D_utvikling!Z3</f>
        <v>Utvikling i Selbu</v>
      </c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</row>
    <row r="9" spans="2:28" x14ac:dyDescent="0.2">
      <c r="AB9" s="184" t="s">
        <v>164</v>
      </c>
    </row>
    <row r="28" spans="2:26" ht="28.5" customHeight="1" x14ac:dyDescent="0.2">
      <c r="B28" s="249" t="str">
        <f>D_utvikling!Z4</f>
        <v>Utvikling i Selbu og Værnesregionen</v>
      </c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</row>
  </sheetData>
  <mergeCells count="5">
    <mergeCell ref="B2:Z2"/>
    <mergeCell ref="B6:Z6"/>
    <mergeCell ref="B28:Z28"/>
    <mergeCell ref="B4:M4"/>
    <mergeCell ref="O4:Z4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CD6DB-A401-45B8-A04A-F07C36504A05}">
  <sheetPr>
    <tabColor theme="7"/>
  </sheetPr>
  <dimension ref="B2:V49"/>
  <sheetViews>
    <sheetView zoomScale="115" zoomScaleNormal="115" workbookViewId="0">
      <selection activeCell="B2" sqref="B2:I2"/>
    </sheetView>
  </sheetViews>
  <sheetFormatPr baseColWidth="10" defaultRowHeight="12" x14ac:dyDescent="0.2"/>
  <cols>
    <col min="1" max="1" width="2.6640625" style="22" customWidth="1"/>
    <col min="2" max="2" width="13.6640625" style="22" customWidth="1"/>
    <col min="3" max="3" width="9.83203125" style="22" customWidth="1"/>
    <col min="4" max="4" width="9.5" style="22" customWidth="1"/>
    <col min="5" max="5" width="8.1640625" style="22" customWidth="1"/>
    <col min="6" max="6" width="7.5" style="22" customWidth="1"/>
    <col min="7" max="9" width="8.5" style="22" customWidth="1"/>
    <col min="10" max="10" width="4.6640625" style="22" customWidth="1"/>
    <col min="11" max="11" width="14" style="22" customWidth="1"/>
    <col min="12" max="13" width="7" style="22" customWidth="1"/>
    <col min="14" max="18" width="8.1640625" style="22" customWidth="1"/>
    <col min="19" max="16384" width="12" style="22"/>
  </cols>
  <sheetData>
    <row r="2" spans="2:22" s="206" customFormat="1" ht="26.25" customHeight="1" x14ac:dyDescent="0.2">
      <c r="B2" s="252" t="s">
        <v>193</v>
      </c>
      <c r="C2" s="252"/>
      <c r="D2" s="252"/>
      <c r="E2" s="252"/>
      <c r="F2" s="252"/>
      <c r="G2" s="252"/>
      <c r="H2" s="252"/>
      <c r="I2" s="252"/>
      <c r="J2" s="22"/>
      <c r="K2" s="205" t="s">
        <v>195</v>
      </c>
      <c r="L2" s="205"/>
      <c r="M2" s="205"/>
      <c r="N2" s="205"/>
      <c r="O2" s="205"/>
      <c r="P2" s="205"/>
      <c r="Q2" s="205"/>
      <c r="R2" s="205"/>
    </row>
    <row r="3" spans="2:22" s="190" customFormat="1" ht="36" customHeight="1" x14ac:dyDescent="0.2">
      <c r="B3" s="192"/>
      <c r="C3" s="253" t="s">
        <v>165</v>
      </c>
      <c r="D3" s="253"/>
      <c r="E3" s="254" t="s">
        <v>194</v>
      </c>
      <c r="F3" s="254"/>
      <c r="G3" s="253" t="s">
        <v>167</v>
      </c>
      <c r="H3" s="253"/>
      <c r="I3" s="192" t="s">
        <v>168</v>
      </c>
      <c r="J3" s="22"/>
      <c r="K3" s="192"/>
      <c r="L3" s="253" t="s">
        <v>171</v>
      </c>
      <c r="M3" s="253"/>
      <c r="N3" s="254" t="s">
        <v>194</v>
      </c>
      <c r="O3" s="254"/>
      <c r="P3" s="253" t="s">
        <v>174</v>
      </c>
      <c r="Q3" s="253"/>
      <c r="R3" s="192" t="s">
        <v>168</v>
      </c>
    </row>
    <row r="4" spans="2:22" s="190" customFormat="1" ht="27" customHeight="1" x14ac:dyDescent="0.2">
      <c r="B4" s="204"/>
      <c r="C4" s="204">
        <v>1995</v>
      </c>
      <c r="D4" s="204">
        <v>2024</v>
      </c>
      <c r="E4" s="192" t="s">
        <v>196</v>
      </c>
      <c r="F4" s="192" t="s">
        <v>166</v>
      </c>
      <c r="G4" s="204">
        <v>1995</v>
      </c>
      <c r="H4" s="204">
        <v>2024</v>
      </c>
      <c r="I4" s="204" t="s">
        <v>194</v>
      </c>
      <c r="J4" s="22"/>
      <c r="K4" s="204"/>
      <c r="L4" s="204">
        <v>1995</v>
      </c>
      <c r="M4" s="204">
        <v>2024</v>
      </c>
      <c r="N4" s="192" t="s">
        <v>172</v>
      </c>
      <c r="O4" s="192" t="s">
        <v>173</v>
      </c>
      <c r="P4" s="204">
        <v>1995</v>
      </c>
      <c r="Q4" s="204">
        <v>2024</v>
      </c>
      <c r="R4" s="204" t="s">
        <v>194</v>
      </c>
    </row>
    <row r="5" spans="2:22" ht="14.1" customHeight="1" x14ac:dyDescent="0.2">
      <c r="B5" t="str">
        <f>IF('P_endr_95- 24'!B7=0," ",'P_endr_95- 24'!B7)</f>
        <v>5001 Trondheim</v>
      </c>
      <c r="C5" s="179">
        <f>IF('P_endr_95- 24'!C7=0," ",'P_endr_95- 24'!C7)</f>
        <v>8663</v>
      </c>
      <c r="D5" s="179">
        <f>IF('P_endr_95- 24'!D7=0," ",'P_endr_95- 24'!D7)</f>
        <v>2753.4540000000002</v>
      </c>
      <c r="E5" s="180">
        <f>IF('P_endr_95- 24'!H7=0," ",'P_endr_95- 24'!H7)</f>
        <v>-5909.5460000000003</v>
      </c>
      <c r="F5" s="189">
        <f>IF('P_endr_95- 24'!M7=0," ",'P_endr_95- 24'!M7)</f>
        <v>-0.68215929816460819</v>
      </c>
      <c r="G5" s="182">
        <f>IF('P_endr_95- 24'!P7=0," ",'P_endr_95- 24'!P7)</f>
        <v>2.3448686543328507E-2</v>
      </c>
      <c r="H5" s="182">
        <f>IF('P_endr_95- 24'!Q7=0," ",'P_endr_95- 24'!Q7)</f>
        <v>8.8459049862804409E-3</v>
      </c>
      <c r="I5" s="181">
        <f>H5-G5</f>
        <v>-1.4602781557048066E-2</v>
      </c>
      <c r="K5" t="str">
        <f>IF('P_endr_95- 24'!W7=0," ",'P_endr_95- 24'!W7)</f>
        <v>5001 Trondheim</v>
      </c>
      <c r="L5">
        <f>IF('P_endr_95- 24'!X7=0," ",'P_endr_95- 24'!X7)</f>
        <v>110</v>
      </c>
      <c r="M5">
        <f>IF('P_endr_95- 24'!Y7=0," ",'P_endr_95- 24'!Y7)</f>
        <v>21</v>
      </c>
      <c r="N5" s="183">
        <f>IF('P_endr_95- 24'!AC7=0," ",'P_endr_95- 24'!AC7)</f>
        <v>-95</v>
      </c>
      <c r="O5" s="188">
        <f>IF('P_endr_95- 24'!AG7=0," ",'P_endr_95- 24'!AG7)</f>
        <v>-0.80909090909090908</v>
      </c>
      <c r="P5" s="176">
        <f>IF('P_endr_95- 24'!AJ7=0," ",'P_endr_95- 24'!AJ7)</f>
        <v>2.1417445482866043E-2</v>
      </c>
      <c r="Q5" s="176">
        <f>IF('P_endr_95- 24'!AK7=0," ",'P_endr_95- 24'!AK7)</f>
        <v>1.266891891891892E-2</v>
      </c>
      <c r="R5" s="177">
        <f>IF('P_endr_95- 24'!AO7=0," ",'P_endr_95- 24'!AO7)</f>
        <v>-5.7574902255953485E-3</v>
      </c>
      <c r="S5" t="str">
        <f>IF('P_endr_95- 24'!AP7=0," ",'P_endr_95- 24'!AP7)</f>
        <v xml:space="preserve"> </v>
      </c>
      <c r="T5" t="str">
        <f>IF('P_endr_95- 24'!AQ7=0," ",'P_endr_95- 24'!AQ7)</f>
        <v xml:space="preserve"> </v>
      </c>
      <c r="U5" t="str">
        <f>IF('P_endr_95- 24'!AR7=0," ",'P_endr_95- 24'!AR7)</f>
        <v xml:space="preserve"> </v>
      </c>
      <c r="V5" t="str">
        <f>IF('P_endr_95- 24'!AS7=0," ",'P_endr_95- 24'!AS7)</f>
        <v xml:space="preserve"> </v>
      </c>
    </row>
    <row r="6" spans="2:22" ht="14.1" customHeight="1" x14ac:dyDescent="0.2">
      <c r="B6" t="str">
        <f>IF('P_endr_95- 24'!B8=0," ",'P_endr_95- 24'!B8)</f>
        <v>5006 Steinkjer</v>
      </c>
      <c r="C6" s="179">
        <f>IF('P_endr_95- 24'!C8=0," ",'P_endr_95- 24'!C8)</f>
        <v>35299</v>
      </c>
      <c r="D6" s="179">
        <f>IF('P_endr_95- 24'!D8=0," ",'P_endr_95- 24'!D8)</f>
        <v>29393.233</v>
      </c>
      <c r="E6" s="180">
        <f>IF('P_endr_95- 24'!H8=0," ",'P_endr_95- 24'!H8)</f>
        <v>-5905.7669999999998</v>
      </c>
      <c r="F6" s="189">
        <f>IF('P_endr_95- 24'!M8=0," ",'P_endr_95- 24'!M8)</f>
        <v>-0.16730692087594548</v>
      </c>
      <c r="G6" s="182">
        <f>IF('P_endr_95- 24'!P8=0," ",'P_endr_95- 24'!P8)</f>
        <v>9.5546021735305658E-2</v>
      </c>
      <c r="H6" s="182">
        <f>IF('P_endr_95- 24'!Q8=0," ",'P_endr_95- 24'!Q8)</f>
        <v>9.4430394100501705E-2</v>
      </c>
      <c r="I6" s="181">
        <f t="shared" ref="I6:I43" si="0">H6-G6</f>
        <v>-1.1156276348039534E-3</v>
      </c>
      <c r="K6" t="str">
        <f>IF('P_endr_95- 24'!W8=0," ",'P_endr_95- 24'!W8)</f>
        <v>5006 Steinkjer</v>
      </c>
      <c r="L6">
        <f>IF('P_endr_95- 24'!X8=0," ",'P_endr_95- 24'!X8)</f>
        <v>427</v>
      </c>
      <c r="M6">
        <f>IF('P_endr_95- 24'!Y8=0," ",'P_endr_95- 24'!Y8)</f>
        <v>116</v>
      </c>
      <c r="N6" s="183">
        <f>IF('P_endr_95- 24'!AC8=0," ",'P_endr_95- 24'!AC8)</f>
        <v>-321</v>
      </c>
      <c r="O6" s="188">
        <f>IF('P_endr_95- 24'!AG8=0," ",'P_endr_95- 24'!AG8)</f>
        <v>-0.72833723653395788</v>
      </c>
      <c r="P6" s="176">
        <f>IF('P_endr_95- 24'!AJ8=0," ",'P_endr_95- 24'!AJ8)</f>
        <v>8.3138629283489099E-2</v>
      </c>
      <c r="Q6" s="176">
        <f>IF('P_endr_95- 24'!AK8=0," ",'P_endr_95- 24'!AK8)</f>
        <v>8.9527027027027029E-2</v>
      </c>
      <c r="R6" s="177">
        <f>IF('P_endr_95- 24'!AO8=0," ",'P_endr_95- 24'!AO8)</f>
        <v>3.3639807090537766E-3</v>
      </c>
      <c r="S6" t="str">
        <f>IF('P_endr_95- 24'!AP8=0," ",'P_endr_95- 24'!AP8)</f>
        <v xml:space="preserve"> </v>
      </c>
      <c r="T6" t="str">
        <f>IF('P_endr_95- 24'!AQ8=0," ",'P_endr_95- 24'!AQ8)</f>
        <v xml:space="preserve"> </v>
      </c>
      <c r="U6" t="str">
        <f>IF('P_endr_95- 24'!AR8=0," ",'P_endr_95- 24'!AR8)</f>
        <v xml:space="preserve"> </v>
      </c>
      <c r="V6" t="str">
        <f>IF('P_endr_95- 24'!AS8=0," ",'P_endr_95- 24'!AS8)</f>
        <v xml:space="preserve"> </v>
      </c>
    </row>
    <row r="7" spans="2:22" ht="14.1" customHeight="1" x14ac:dyDescent="0.2">
      <c r="B7" t="str">
        <f>IF('P_endr_95- 24'!B9=0," ",'P_endr_95- 24'!B9)</f>
        <v>5007 Namsos</v>
      </c>
      <c r="C7" s="179">
        <f>IF('P_endr_95- 24'!C9=0," ",'P_endr_95- 24'!C9)</f>
        <v>18355</v>
      </c>
      <c r="D7" s="179">
        <f>IF('P_endr_95- 24'!D9=0," ",'P_endr_95- 24'!D9)</f>
        <v>17296.165000000001</v>
      </c>
      <c r="E7" s="180">
        <f>IF('P_endr_95- 24'!H9=0," ",'P_endr_95- 24'!H9)</f>
        <v>-1058.8349999999991</v>
      </c>
      <c r="F7" s="189">
        <f>IF('P_endr_95- 24'!M9=0," ",'P_endr_95- 24'!M9)</f>
        <v>-5.7686461454644462E-2</v>
      </c>
      <c r="G7" s="182">
        <f>IF('P_endr_95- 24'!P9=0," ",'P_endr_95- 24'!P9)</f>
        <v>4.9682632056192395E-2</v>
      </c>
      <c r="H7" s="182">
        <f>IF('P_endr_95- 24'!Q9=0," ",'P_endr_95- 24'!Q9)</f>
        <v>5.556665635853341E-2</v>
      </c>
      <c r="I7" s="181">
        <f t="shared" si="0"/>
        <v>5.8840243023410149E-3</v>
      </c>
      <c r="J7" t="str">
        <f>IF('P_endr_95- 24'!V9=0," ",'P_endr_95- 24'!V9)</f>
        <v xml:space="preserve"> </v>
      </c>
      <c r="K7" t="str">
        <f>IF('P_endr_95- 24'!W9=0," ",'P_endr_95- 24'!W9)</f>
        <v>5007 Namsos</v>
      </c>
      <c r="L7">
        <f>IF('P_endr_95- 24'!X9=0," ",'P_endr_95- 24'!X9)</f>
        <v>230</v>
      </c>
      <c r="M7">
        <f>IF('P_endr_95- 24'!Y9=0," ",'P_endr_95- 24'!Y9)</f>
        <v>68</v>
      </c>
      <c r="N7" s="183">
        <f>IF('P_endr_95- 24'!AC9=0," ",'P_endr_95- 24'!AC9)</f>
        <v>-176</v>
      </c>
      <c r="O7" s="188">
        <f>IF('P_endr_95- 24'!AG9=0," ",'P_endr_95- 24'!AG9)</f>
        <v>-0.70434782608695656</v>
      </c>
      <c r="P7" s="176">
        <f>IF('P_endr_95- 24'!AJ9=0," ",'P_endr_95- 24'!AJ9)</f>
        <v>4.4781931464174453E-2</v>
      </c>
      <c r="Q7" s="176">
        <f>IF('P_endr_95- 24'!AK9=0," ",'P_endr_95- 24'!AK9)</f>
        <v>4.5608108108108107E-2</v>
      </c>
      <c r="R7" s="177">
        <f>IF('P_endr_95- 24'!AO9=0," ",'P_endr_95- 24'!AO9)</f>
        <v>5.9264950831782667E-3</v>
      </c>
      <c r="S7" t="str">
        <f>IF('P_endr_95- 24'!AP9=0," ",'P_endr_95- 24'!AP9)</f>
        <v xml:space="preserve"> </v>
      </c>
      <c r="T7" t="str">
        <f>IF('P_endr_95- 24'!AQ9=0," ",'P_endr_95- 24'!AQ9)</f>
        <v xml:space="preserve"> </v>
      </c>
      <c r="U7" t="str">
        <f>IF('P_endr_95- 24'!AR9=0," ",'P_endr_95- 24'!AR9)</f>
        <v xml:space="preserve"> </v>
      </c>
      <c r="V7" t="str">
        <f>IF('P_endr_95- 24'!AS9=0," ",'P_endr_95- 24'!AS9)</f>
        <v xml:space="preserve"> </v>
      </c>
    </row>
    <row r="8" spans="2:22" ht="14.1" customHeight="1" x14ac:dyDescent="0.2">
      <c r="B8" t="str">
        <f>IF('P_endr_95- 24'!B10=0," ",'P_endr_95- 24'!B10)</f>
        <v>5014 Frøya</v>
      </c>
      <c r="C8" s="179">
        <f>IF('P_endr_95- 24'!C10=0," ",'P_endr_95- 24'!C10)</f>
        <v>1110</v>
      </c>
      <c r="D8" s="179">
        <f>IF('P_endr_95- 24'!D10=0," ",'P_endr_95- 24'!D10)</f>
        <v>363.63299999999998</v>
      </c>
      <c r="E8" s="180">
        <f>IF('P_endr_95- 24'!H10=0," ",'P_endr_95- 24'!H10)</f>
        <v>-746.36699999999996</v>
      </c>
      <c r="F8" s="189">
        <f>IF('P_endr_95- 24'!M10=0," ",'P_endr_95- 24'!M10)</f>
        <v>-0.67240270270270264</v>
      </c>
      <c r="G8" s="182">
        <f>IF('P_endr_95- 24'!P10=0," ",'P_endr_95- 24'!P10)</f>
        <v>3.0045067601402104E-3</v>
      </c>
      <c r="H8" s="182">
        <f>IF('P_endr_95- 24'!Q10=0," ",'P_endr_95- 24'!Q10)</f>
        <v>1.1682283298998695E-3</v>
      </c>
      <c r="I8" s="181">
        <f t="shared" si="0"/>
        <v>-1.836278430240341E-3</v>
      </c>
      <c r="J8" t="str">
        <f>IF('P_endr_95- 24'!V10=0," ",'P_endr_95- 24'!V10)</f>
        <v xml:space="preserve"> </v>
      </c>
      <c r="K8" t="str">
        <f>IF('P_endr_95- 24'!W10=0," ",'P_endr_95- 24'!W10)</f>
        <v>5014 Frøya</v>
      </c>
      <c r="L8">
        <f>IF('P_endr_95- 24'!X10=0," ",'P_endr_95- 24'!X10)</f>
        <v>20</v>
      </c>
      <c r="M8">
        <f>IF('P_endr_95- 24'!Y10=0," ",'P_endr_95- 24'!Y10)</f>
        <v>3</v>
      </c>
      <c r="N8" s="183">
        <f>IF('P_endr_95- 24'!AC10=0," ",'P_endr_95- 24'!AC10)</f>
        <v>-17</v>
      </c>
      <c r="O8" s="188">
        <f>IF('P_endr_95- 24'!AG10=0," ",'P_endr_95- 24'!AG10)</f>
        <v>-0.85</v>
      </c>
      <c r="P8" s="176">
        <f>IF('P_endr_95- 24'!AJ10=0," ",'P_endr_95- 24'!AJ10)</f>
        <v>3.8940809968847352E-3</v>
      </c>
      <c r="Q8" s="176">
        <f>IF('P_endr_95- 24'!AK10=0," ",'P_endr_95- 24'!AK10)</f>
        <v>2.5337837837837839E-3</v>
      </c>
      <c r="R8" s="177">
        <f>IF('P_endr_95- 24'!AO10=0," ",'P_endr_95- 24'!AO10)</f>
        <v>-1.6569445315603505E-3</v>
      </c>
      <c r="S8" t="str">
        <f>IF('P_endr_95- 24'!AP10=0," ",'P_endr_95- 24'!AP10)</f>
        <v xml:space="preserve"> </v>
      </c>
      <c r="T8" t="str">
        <f>IF('P_endr_95- 24'!AQ10=0," ",'P_endr_95- 24'!AQ10)</f>
        <v xml:space="preserve"> </v>
      </c>
      <c r="U8" t="str">
        <f>IF('P_endr_95- 24'!AR10=0," ",'P_endr_95- 24'!AR10)</f>
        <v xml:space="preserve"> </v>
      </c>
      <c r="V8" t="str">
        <f>IF('P_endr_95- 24'!AS10=0," ",'P_endr_95- 24'!AS10)</f>
        <v xml:space="preserve"> </v>
      </c>
    </row>
    <row r="9" spans="2:22" ht="14.1" customHeight="1" x14ac:dyDescent="0.2">
      <c r="B9" t="str">
        <f>IF('P_endr_95- 24'!B11=0," ",'P_endr_95- 24'!B11)</f>
        <v>5020 Osen</v>
      </c>
      <c r="C9" s="179">
        <f>IF('P_endr_95- 24'!C11=0," ",'P_endr_95- 24'!C11)</f>
        <v>2893</v>
      </c>
      <c r="D9" s="179">
        <f>IF('P_endr_95- 24'!D11=0," ",'P_endr_95- 24'!D11)</f>
        <v>3467.2170000000001</v>
      </c>
      <c r="E9" s="180">
        <f>IF('P_endr_95- 24'!H11=0," ",'P_endr_95- 24'!H11)</f>
        <v>574.2170000000001</v>
      </c>
      <c r="F9" s="189">
        <f>IF('P_endr_95- 24'!M11=0," ",'P_endr_95- 24'!M11)</f>
        <v>0.19848496370549606</v>
      </c>
      <c r="G9" s="182">
        <f>IF('P_endr_95- 24'!P11=0," ",'P_endr_95- 24'!P11)</f>
        <v>7.8306649162933582E-3</v>
      </c>
      <c r="H9" s="182">
        <f>IF('P_endr_95- 24'!Q11=0," ",'P_endr_95- 24'!Q11)</f>
        <v>1.1138981130179155E-2</v>
      </c>
      <c r="I9" s="181">
        <f t="shared" si="0"/>
        <v>3.3083162138857966E-3</v>
      </c>
      <c r="J9" t="str">
        <f>IF('P_endr_95- 24'!V11=0," ",'P_endr_95- 24'!V11)</f>
        <v xml:space="preserve"> </v>
      </c>
      <c r="K9" t="str">
        <f>IF('P_endr_95- 24'!W11=0," ",'P_endr_95- 24'!W11)</f>
        <v>5020 Osen</v>
      </c>
      <c r="L9">
        <f>IF('P_endr_95- 24'!X11=0," ",'P_endr_95- 24'!X11)</f>
        <v>43</v>
      </c>
      <c r="M9">
        <f>IF('P_endr_95- 24'!Y11=0," ",'P_endr_95- 24'!Y11)</f>
        <v>13</v>
      </c>
      <c r="N9" s="183">
        <f>IF('P_endr_95- 24'!AC11=0," ",'P_endr_95- 24'!AC11)</f>
        <v>-29</v>
      </c>
      <c r="O9" s="188">
        <f>IF('P_endr_95- 24'!AG11=0," ",'P_endr_95- 24'!AG11)</f>
        <v>-0.69767441860465118</v>
      </c>
      <c r="P9" s="176">
        <f>IF('P_endr_95- 24'!AJ11=0," ",'P_endr_95- 24'!AJ11)</f>
        <v>8.3722741433021799E-3</v>
      </c>
      <c r="Q9" s="176">
        <f>IF('P_endr_95- 24'!AK11=0," ",'P_endr_95- 24'!AK11)</f>
        <v>1.1824324324324325E-2</v>
      </c>
      <c r="R9" s="177">
        <f>IF('P_endr_95- 24'!AO11=0," ",'P_endr_95- 24'!AO11)</f>
        <v>1.3219838731034876E-3</v>
      </c>
      <c r="S9" t="str">
        <f>IF('P_endr_95- 24'!AP11=0," ",'P_endr_95- 24'!AP11)</f>
        <v xml:space="preserve"> </v>
      </c>
      <c r="T9" t="str">
        <f>IF('P_endr_95- 24'!AQ11=0," ",'P_endr_95- 24'!AQ11)</f>
        <v xml:space="preserve"> </v>
      </c>
      <c r="U9" t="str">
        <f>IF('P_endr_95- 24'!AR11=0," ",'P_endr_95- 24'!AR11)</f>
        <v xml:space="preserve"> </v>
      </c>
      <c r="V9" t="str">
        <f>IF('P_endr_95- 24'!AS11=0," ",'P_endr_95- 24'!AS11)</f>
        <v xml:space="preserve"> </v>
      </c>
    </row>
    <row r="10" spans="2:22" ht="14.1" customHeight="1" x14ac:dyDescent="0.2">
      <c r="B10" t="str">
        <f>IF('P_endr_95- 24'!B12=0," ",'P_endr_95- 24'!B12)</f>
        <v>5021 Oppdal</v>
      </c>
      <c r="C10" s="179">
        <f>IF('P_endr_95- 24'!C12=0," ",'P_endr_95- 24'!C12)</f>
        <v>11578</v>
      </c>
      <c r="D10" s="179">
        <f>IF('P_endr_95- 24'!D12=0," ",'P_endr_95- 24'!D12)</f>
        <v>7256.8710000000001</v>
      </c>
      <c r="E10" s="180">
        <f>IF('P_endr_95- 24'!H12=0," ",'P_endr_95- 24'!H12)</f>
        <v>-4321.1289999999999</v>
      </c>
      <c r="F10" s="189">
        <f>IF('P_endr_95- 24'!M12=0," ",'P_endr_95- 24'!M12)</f>
        <v>-0.37321894973225084</v>
      </c>
      <c r="G10" s="182">
        <f>IF('P_endr_95- 24'!P12=0," ",'P_endr_95- 24'!P12)</f>
        <v>3.1338900242255274E-2</v>
      </c>
      <c r="H10" s="182">
        <f>IF('P_endr_95- 24'!Q12=0," ",'P_endr_95- 24'!Q12)</f>
        <v>2.3313841946767198E-2</v>
      </c>
      <c r="I10" s="181">
        <f t="shared" si="0"/>
        <v>-8.0250582954880766E-3</v>
      </c>
      <c r="J10" t="str">
        <f>IF('P_endr_95- 24'!V12=0," ",'P_endr_95- 24'!V12)</f>
        <v xml:space="preserve"> </v>
      </c>
      <c r="K10" t="str">
        <f>IF('P_endr_95- 24'!W12=0," ",'P_endr_95- 24'!W12)</f>
        <v>5021 Oppdal</v>
      </c>
      <c r="L10">
        <f>IF('P_endr_95- 24'!X12=0," ",'P_endr_95- 24'!X12)</f>
        <v>151</v>
      </c>
      <c r="M10">
        <f>IF('P_endr_95- 24'!Y12=0," ",'P_endr_95- 24'!Y12)</f>
        <v>43</v>
      </c>
      <c r="N10" s="183">
        <f>IF('P_endr_95- 24'!AC12=0," ",'P_endr_95- 24'!AC12)</f>
        <v>-110</v>
      </c>
      <c r="O10" s="188">
        <f>IF('P_endr_95- 24'!AG12=0," ",'P_endr_95- 24'!AG12)</f>
        <v>-0.71523178807947019</v>
      </c>
      <c r="P10" s="176">
        <f>IF('P_endr_95- 24'!AJ12=0," ",'P_endr_95- 24'!AJ12)</f>
        <v>2.9400311526479751E-2</v>
      </c>
      <c r="Q10" s="176">
        <f>IF('P_endr_95- 24'!AK12=0," ",'P_endr_95- 24'!AK12)</f>
        <v>3.4628378378378379E-2</v>
      </c>
      <c r="R10" s="177">
        <f>IF('P_endr_95- 24'!AO12=0," ",'P_endr_95- 24'!AO12)</f>
        <v>2.6653111431697678E-3</v>
      </c>
      <c r="S10" t="str">
        <f>IF('P_endr_95- 24'!AP12=0," ",'P_endr_95- 24'!AP12)</f>
        <v xml:space="preserve"> </v>
      </c>
      <c r="T10" t="str">
        <f>IF('P_endr_95- 24'!AQ12=0," ",'P_endr_95- 24'!AQ12)</f>
        <v xml:space="preserve"> </v>
      </c>
      <c r="U10" t="str">
        <f>IF('P_endr_95- 24'!AR12=0," ",'P_endr_95- 24'!AR12)</f>
        <v xml:space="preserve"> </v>
      </c>
      <c r="V10" t="str">
        <f>IF('P_endr_95- 24'!AS12=0," ",'P_endr_95- 24'!AS12)</f>
        <v xml:space="preserve"> </v>
      </c>
    </row>
    <row r="11" spans="2:22" ht="14.1" customHeight="1" x14ac:dyDescent="0.2">
      <c r="B11" t="str">
        <f>IF('P_endr_95- 24'!B13=0," ",'P_endr_95- 24'!B13)</f>
        <v>5022 Rennebu</v>
      </c>
      <c r="C11" s="179">
        <f>IF('P_endr_95- 24'!C13=0," ",'P_endr_95- 24'!C13)</f>
        <v>8300</v>
      </c>
      <c r="D11" s="179">
        <f>IF('P_endr_95- 24'!D13=0," ",'P_endr_95- 24'!D13)</f>
        <v>6966.1139999999996</v>
      </c>
      <c r="E11" s="180">
        <f>IF('P_endr_95- 24'!H13=0," ",'P_endr_95- 24'!H13)</f>
        <v>-1333.8860000000004</v>
      </c>
      <c r="F11" s="189">
        <f>IF('P_endr_95- 24'!M13=0," ",'P_endr_95- 24'!M13)</f>
        <v>-0.16070915662650606</v>
      </c>
      <c r="G11" s="182">
        <f>IF('P_endr_95- 24'!P13=0," ",'P_endr_95- 24'!P13)</f>
        <v>2.2466131629877248E-2</v>
      </c>
      <c r="H11" s="182">
        <f>IF('P_endr_95- 24'!Q13=0," ",'P_endr_95- 24'!Q13)</f>
        <v>2.2379739253896372E-2</v>
      </c>
      <c r="I11" s="181">
        <f t="shared" si="0"/>
        <v>-8.6392375980876013E-5</v>
      </c>
      <c r="J11" t="str">
        <f>IF('P_endr_95- 24'!V13=0," ",'P_endr_95- 24'!V13)</f>
        <v xml:space="preserve"> </v>
      </c>
      <c r="K11" t="str">
        <f>IF('P_endr_95- 24'!W13=0," ",'P_endr_95- 24'!W13)</f>
        <v>5022 Rennebu</v>
      </c>
      <c r="L11">
        <f>IF('P_endr_95- 24'!X13=0," ",'P_endr_95- 24'!X13)</f>
        <v>114</v>
      </c>
      <c r="M11">
        <f>IF('P_endr_95- 24'!Y13=0," ",'P_endr_95- 24'!Y13)</f>
        <v>39</v>
      </c>
      <c r="N11" s="183">
        <f>IF('P_endr_95- 24'!AC13=0," ",'P_endr_95- 24'!AC13)</f>
        <v>-75</v>
      </c>
      <c r="O11" s="188">
        <f>IF('P_endr_95- 24'!AG13=0," ",'P_endr_95- 24'!AG13)</f>
        <v>-0.65789473684210531</v>
      </c>
      <c r="P11" s="176">
        <f>IF('P_endr_95- 24'!AJ13=0," ",'P_endr_95- 24'!AJ13)</f>
        <v>2.219626168224299E-2</v>
      </c>
      <c r="Q11" s="176">
        <f>IF('P_endr_95- 24'!AK13=0," ",'P_endr_95- 24'!AK13)</f>
        <v>3.2939189189189186E-2</v>
      </c>
      <c r="R11" s="177">
        <f>IF('P_endr_95- 24'!AO13=0," ",'P_endr_95- 24'!AO13)</f>
        <v>6.8865123669740111E-3</v>
      </c>
      <c r="S11" t="str">
        <f>IF('P_endr_95- 24'!AP13=0," ",'P_endr_95- 24'!AP13)</f>
        <v xml:space="preserve"> </v>
      </c>
      <c r="T11" t="str">
        <f>IF('P_endr_95- 24'!AQ13=0," ",'P_endr_95- 24'!AQ13)</f>
        <v xml:space="preserve"> </v>
      </c>
      <c r="U11" t="str">
        <f>IF('P_endr_95- 24'!AR13=0," ",'P_endr_95- 24'!AR13)</f>
        <v xml:space="preserve"> </v>
      </c>
      <c r="V11" t="str">
        <f>IF('P_endr_95- 24'!AS13=0," ",'P_endr_95- 24'!AS13)</f>
        <v xml:space="preserve"> </v>
      </c>
    </row>
    <row r="12" spans="2:22" ht="14.1" customHeight="1" x14ac:dyDescent="0.2">
      <c r="B12" t="str">
        <f>IF('P_endr_95- 24'!B14=0," ",'P_endr_95- 24'!B14)</f>
        <v>5025 Røros</v>
      </c>
      <c r="C12" s="179">
        <f>IF('P_endr_95- 24'!C14=0," ",'P_endr_95- 24'!C14)</f>
        <v>6638</v>
      </c>
      <c r="D12" s="179">
        <f>IF('P_endr_95- 24'!D14=0," ",'P_endr_95- 24'!D14)</f>
        <v>5972.0820000000003</v>
      </c>
      <c r="E12" s="180">
        <f>IF('P_endr_95- 24'!H14=0," ",'P_endr_95- 24'!H14)</f>
        <v>-665.91799999999967</v>
      </c>
      <c r="F12" s="189">
        <f>IF('P_endr_95- 24'!M14=0," ",'P_endr_95- 24'!M14)</f>
        <v>-0.10031907200964141</v>
      </c>
      <c r="G12" s="182">
        <f>IF('P_endr_95- 24'!P14=0," ",'P_endr_95- 24'!P14)</f>
        <v>1.7967491778207851E-2</v>
      </c>
      <c r="H12" s="182">
        <f>IF('P_endr_95- 24'!Q14=0," ",'P_endr_95- 24'!Q14)</f>
        <v>1.9186254770290578E-2</v>
      </c>
      <c r="I12" s="181">
        <f t="shared" si="0"/>
        <v>1.2187629920827267E-3</v>
      </c>
      <c r="J12" t="str">
        <f>IF('P_endr_95- 24'!V14=0," ",'P_endr_95- 24'!V14)</f>
        <v xml:space="preserve"> </v>
      </c>
      <c r="K12" t="str">
        <f>IF('P_endr_95- 24'!W14=0," ",'P_endr_95- 24'!W14)</f>
        <v>5025 Røros</v>
      </c>
      <c r="L12">
        <f>IF('P_endr_95- 24'!X14=0," ",'P_endr_95- 24'!X14)</f>
        <v>100</v>
      </c>
      <c r="M12">
        <f>IF('P_endr_95- 24'!Y14=0," ",'P_endr_95- 24'!Y14)</f>
        <v>30</v>
      </c>
      <c r="N12" s="183">
        <f>IF('P_endr_95- 24'!AC14=0," ",'P_endr_95- 24'!AC14)</f>
        <v>-76</v>
      </c>
      <c r="O12" s="188">
        <f>IF('P_endr_95- 24'!AG14=0," ",'P_endr_95- 24'!AG14)</f>
        <v>-0.7</v>
      </c>
      <c r="P12" s="176">
        <f>IF('P_endr_95- 24'!AJ14=0," ",'P_endr_95- 24'!AJ14)</f>
        <v>1.9470404984423675E-2</v>
      </c>
      <c r="Q12" s="176">
        <f>IF('P_endr_95- 24'!AK14=0," ",'P_endr_95- 24'!AK14)</f>
        <v>2.0270270270270271E-2</v>
      </c>
      <c r="R12" s="177">
        <f>IF('P_endr_95- 24'!AO14=0," ",'P_endr_95- 24'!AO14)</f>
        <v>2.9009596688201744E-3</v>
      </c>
      <c r="S12" t="str">
        <f>IF('P_endr_95- 24'!AP14=0," ",'P_endr_95- 24'!AP14)</f>
        <v xml:space="preserve"> </v>
      </c>
      <c r="T12" t="str">
        <f>IF('P_endr_95- 24'!AQ14=0," ",'P_endr_95- 24'!AQ14)</f>
        <v xml:space="preserve"> </v>
      </c>
      <c r="U12" t="str">
        <f>IF('P_endr_95- 24'!AR14=0," ",'P_endr_95- 24'!AR14)</f>
        <v xml:space="preserve"> </v>
      </c>
      <c r="V12" t="str">
        <f>IF('P_endr_95- 24'!AS14=0," ",'P_endr_95- 24'!AS14)</f>
        <v xml:space="preserve"> </v>
      </c>
    </row>
    <row r="13" spans="2:22" ht="14.1" customHeight="1" x14ac:dyDescent="0.2">
      <c r="B13" t="str">
        <f>IF('P_endr_95- 24'!B15=0," ",'P_endr_95- 24'!B15)</f>
        <v>5026 Holtålen</v>
      </c>
      <c r="C13" s="179">
        <f>IF('P_endr_95- 24'!C15=0," ",'P_endr_95- 24'!C15)</f>
        <v>3904</v>
      </c>
      <c r="D13" s="179">
        <f>IF('P_endr_95- 24'!D15=0," ",'P_endr_95- 24'!D15)</f>
        <v>1708.93</v>
      </c>
      <c r="E13" s="180">
        <f>IF('P_endr_95- 24'!H15=0," ",'P_endr_95- 24'!H15)</f>
        <v>-2195.0699999999997</v>
      </c>
      <c r="F13" s="189">
        <f>IF('P_endr_95- 24'!M15=0," ",'P_endr_95- 24'!M15)</f>
        <v>-0.56226178278688521</v>
      </c>
      <c r="G13" s="182">
        <f>IF('P_endr_95- 24'!P15=0," ",'P_endr_95- 24'!P15)</f>
        <v>1.0567202154583226E-2</v>
      </c>
      <c r="H13" s="182">
        <f>IF('P_endr_95- 24'!Q15=0," ",'P_endr_95- 24'!Q15)</f>
        <v>5.4902069939081E-3</v>
      </c>
      <c r="I13" s="181">
        <f t="shared" si="0"/>
        <v>-5.0769951606751259E-3</v>
      </c>
      <c r="J13" t="str">
        <f>IF('P_endr_95- 24'!V15=0," ",'P_endr_95- 24'!V15)</f>
        <v xml:space="preserve"> </v>
      </c>
      <c r="K13" t="str">
        <f>IF('P_endr_95- 24'!W15=0," ",'P_endr_95- 24'!W15)</f>
        <v>5026 Holtålen</v>
      </c>
      <c r="L13">
        <f>IF('P_endr_95- 24'!X15=0," ",'P_endr_95- 24'!X15)</f>
        <v>78</v>
      </c>
      <c r="M13">
        <f>IF('P_endr_95- 24'!Y15=0," ",'P_endr_95- 24'!Y15)</f>
        <v>16</v>
      </c>
      <c r="N13" s="183">
        <f>IF('P_endr_95- 24'!AC15=0," ",'P_endr_95- 24'!AC15)</f>
        <v>-64</v>
      </c>
      <c r="O13" s="188">
        <f>IF('P_endr_95- 24'!AG15=0," ",'P_endr_95- 24'!AG15)</f>
        <v>-0.79487179487179482</v>
      </c>
      <c r="P13" s="176">
        <f>IF('P_endr_95- 24'!AJ15=0," ",'P_endr_95- 24'!AJ15)</f>
        <v>1.5186915887850467E-2</v>
      </c>
      <c r="Q13" s="176">
        <f>IF('P_endr_95- 24'!AK15=0," ",'P_endr_95- 24'!AK15)</f>
        <v>1.1824324324324325E-2</v>
      </c>
      <c r="R13" s="177">
        <f>IF('P_endr_95- 24'!AO15=0," ",'P_endr_95- 24'!AO15)</f>
        <v>-3.2555214061204159E-3</v>
      </c>
      <c r="S13" t="str">
        <f>IF('P_endr_95- 24'!AP15=0," ",'P_endr_95- 24'!AP15)</f>
        <v xml:space="preserve"> </v>
      </c>
      <c r="T13" t="str">
        <f>IF('P_endr_95- 24'!AQ15=0," ",'P_endr_95- 24'!AQ15)</f>
        <v xml:space="preserve"> </v>
      </c>
      <c r="U13" t="str">
        <f>IF('P_endr_95- 24'!AR15=0," ",'P_endr_95- 24'!AR15)</f>
        <v xml:space="preserve"> </v>
      </c>
      <c r="V13" t="str">
        <f>IF('P_endr_95- 24'!AS15=0," ",'P_endr_95- 24'!AS15)</f>
        <v xml:space="preserve"> </v>
      </c>
    </row>
    <row r="14" spans="2:22" ht="14.1" customHeight="1" x14ac:dyDescent="0.2">
      <c r="B14" t="str">
        <f>IF('P_endr_95- 24'!B16=0," ",'P_endr_95- 24'!B16)</f>
        <v>5027 Midtre Gauldal</v>
      </c>
      <c r="C14" s="179">
        <f>IF('P_endr_95- 24'!C16=0," ",'P_endr_95- 24'!C16)</f>
        <v>13671</v>
      </c>
      <c r="D14" s="179">
        <f>IF('P_endr_95- 24'!D16=0," ",'P_endr_95- 24'!D16)</f>
        <v>11037.285</v>
      </c>
      <c r="E14" s="180">
        <f>IF('P_endr_95- 24'!H16=0," ",'P_endr_95- 24'!H16)</f>
        <v>-2633.7150000000001</v>
      </c>
      <c r="F14" s="189">
        <f>IF('P_endr_95- 24'!M16=0," ",'P_endr_95- 24'!M16)</f>
        <v>-0.19264976958525346</v>
      </c>
      <c r="G14" s="182">
        <f>IF('P_endr_95- 24'!P16=0," ",'P_endr_95- 24'!P16)</f>
        <v>3.7004154880970107E-2</v>
      </c>
      <c r="H14" s="182">
        <f>IF('P_endr_95- 24'!Q16=0," ",'P_endr_95- 24'!Q16)</f>
        <v>3.5459017806906641E-2</v>
      </c>
      <c r="I14" s="181">
        <f t="shared" si="0"/>
        <v>-1.5451370740634657E-3</v>
      </c>
      <c r="J14" t="str">
        <f>IF('P_endr_95- 24'!V16=0," ",'P_endr_95- 24'!V16)</f>
        <v xml:space="preserve"> </v>
      </c>
      <c r="K14" t="str">
        <f>IF('P_endr_95- 24'!W16=0," ",'P_endr_95- 24'!W16)</f>
        <v>5027 Midtre Gauldal</v>
      </c>
      <c r="L14">
        <f>IF('P_endr_95- 24'!X16=0," ",'P_endr_95- 24'!X16)</f>
        <v>229</v>
      </c>
      <c r="M14">
        <f>IF('P_endr_95- 24'!Y16=0," ",'P_endr_95- 24'!Y16)</f>
        <v>72</v>
      </c>
      <c r="N14" s="183">
        <f>IF('P_endr_95- 24'!AC16=0," ",'P_endr_95- 24'!AC16)</f>
        <v>-166</v>
      </c>
      <c r="O14" s="188">
        <f>IF('P_endr_95- 24'!AG16=0," ",'P_endr_95- 24'!AG16)</f>
        <v>-0.68558951965065507</v>
      </c>
      <c r="P14" s="176">
        <f>IF('P_endr_95- 24'!AJ16=0," ",'P_endr_95- 24'!AJ16)</f>
        <v>4.4587227414330216E-2</v>
      </c>
      <c r="Q14" s="176">
        <f>IF('P_endr_95- 24'!AK16=0," ",'P_endr_95- 24'!AK16)</f>
        <v>5.3209459459459457E-2</v>
      </c>
      <c r="R14" s="177">
        <f>IF('P_endr_95- 24'!AO16=0," ",'P_endr_95- 24'!AO16)</f>
        <v>9.1040477534550177E-3</v>
      </c>
      <c r="S14" t="str">
        <f>IF('P_endr_95- 24'!AP16=0," ",'P_endr_95- 24'!AP16)</f>
        <v xml:space="preserve"> </v>
      </c>
      <c r="T14" t="str">
        <f>IF('P_endr_95- 24'!AQ16=0," ",'P_endr_95- 24'!AQ16)</f>
        <v xml:space="preserve"> </v>
      </c>
      <c r="U14" t="str">
        <f>IF('P_endr_95- 24'!AR16=0," ",'P_endr_95- 24'!AR16)</f>
        <v xml:space="preserve"> </v>
      </c>
      <c r="V14" t="str">
        <f>IF('P_endr_95- 24'!AS16=0," ",'P_endr_95- 24'!AS16)</f>
        <v xml:space="preserve"> </v>
      </c>
    </row>
    <row r="15" spans="2:22" ht="14.1" customHeight="1" x14ac:dyDescent="0.2">
      <c r="B15" t="str">
        <f>IF('P_endr_95- 24'!B17=0," ",'P_endr_95- 24'!B17)</f>
        <v>5028 Melhus</v>
      </c>
      <c r="C15" s="179">
        <f>IF('P_endr_95- 24'!C17=0," ",'P_endr_95- 24'!C17)</f>
        <v>8486</v>
      </c>
      <c r="D15" s="179">
        <f>IF('P_endr_95- 24'!D17=0," ",'P_endr_95- 24'!D17)</f>
        <v>6902.13</v>
      </c>
      <c r="E15" s="180">
        <f>IF('P_endr_95- 24'!H17=0," ",'P_endr_95- 24'!H17)</f>
        <v>-1583.87</v>
      </c>
      <c r="F15" s="189">
        <f>IF('P_endr_95- 24'!M17=0," ",'P_endr_95- 24'!M17)</f>
        <v>-0.18664506245580956</v>
      </c>
      <c r="G15" s="182">
        <f>IF('P_endr_95- 24'!P17=0," ",'P_endr_95- 24'!P17)</f>
        <v>2.2969589519414257E-2</v>
      </c>
      <c r="H15" s="182">
        <f>IF('P_endr_95- 24'!Q17=0," ",'P_endr_95- 24'!Q17)</f>
        <v>2.2174180568462674E-2</v>
      </c>
      <c r="I15" s="181">
        <f t="shared" si="0"/>
        <v>-7.9540895095158229E-4</v>
      </c>
      <c r="J15" t="str">
        <f>IF('P_endr_95- 24'!V17=0," ",'P_endr_95- 24'!V17)</f>
        <v xml:space="preserve"> </v>
      </c>
      <c r="K15" t="str">
        <f>IF('P_endr_95- 24'!W17=0," ",'P_endr_95- 24'!W17)</f>
        <v>5028 Melhus</v>
      </c>
      <c r="L15">
        <f>IF('P_endr_95- 24'!X17=0," ",'P_endr_95- 24'!X17)</f>
        <v>113</v>
      </c>
      <c r="M15">
        <f>IF('P_endr_95- 24'!Y17=0," ",'P_endr_95- 24'!Y17)</f>
        <v>41</v>
      </c>
      <c r="N15" s="183">
        <f>IF('P_endr_95- 24'!AC17=0," ",'P_endr_95- 24'!AC17)</f>
        <v>-80</v>
      </c>
      <c r="O15" s="188">
        <f>IF('P_endr_95- 24'!AG17=0," ",'P_endr_95- 24'!AG17)</f>
        <v>-0.63716814159292035</v>
      </c>
      <c r="P15" s="176">
        <f>IF('P_endr_95- 24'!AJ17=0," ",'P_endr_95- 24'!AJ17)</f>
        <v>2.2001557632398753E-2</v>
      </c>
      <c r="Q15" s="176">
        <f>IF('P_endr_95- 24'!AK17=0," ",'P_endr_95- 24'!AK17)</f>
        <v>2.7871621621621621E-2</v>
      </c>
      <c r="R15" s="177">
        <f>IF('P_endr_95- 24'!AO17=0," ",'P_endr_95- 24'!AO17)</f>
        <v>8.5726407270345049E-3</v>
      </c>
      <c r="S15" t="str">
        <f>IF('P_endr_95- 24'!AP17=0," ",'P_endr_95- 24'!AP17)</f>
        <v xml:space="preserve"> </v>
      </c>
      <c r="T15" t="str">
        <f>IF('P_endr_95- 24'!AQ17=0," ",'P_endr_95- 24'!AQ17)</f>
        <v xml:space="preserve"> </v>
      </c>
      <c r="U15" t="str">
        <f>IF('P_endr_95- 24'!AR17=0," ",'P_endr_95- 24'!AR17)</f>
        <v xml:space="preserve"> </v>
      </c>
      <c r="V15" t="str">
        <f>IF('P_endr_95- 24'!AS17=0," ",'P_endr_95- 24'!AS17)</f>
        <v xml:space="preserve"> </v>
      </c>
    </row>
    <row r="16" spans="2:22" ht="14.1" customHeight="1" x14ac:dyDescent="0.2">
      <c r="B16" t="str">
        <f>IF('P_endr_95- 24'!B18=0," ",'P_endr_95- 24'!B18)</f>
        <v>5029 Skaun</v>
      </c>
      <c r="C16" s="179">
        <f>IF('P_endr_95- 24'!C18=0," ",'P_endr_95- 24'!C18)</f>
        <v>5527</v>
      </c>
      <c r="D16" s="179">
        <f>IF('P_endr_95- 24'!D18=0," ",'P_endr_95- 24'!D18)</f>
        <v>2406.54</v>
      </c>
      <c r="E16" s="180">
        <f>IF('P_endr_95- 24'!H18=0," ",'P_endr_95- 24'!H18)</f>
        <v>-3120.46</v>
      </c>
      <c r="F16" s="189">
        <f>IF('P_endr_95- 24'!M18=0," ",'P_endr_95- 24'!M18)</f>
        <v>-0.56458476569567573</v>
      </c>
      <c r="G16" s="182">
        <f>IF('P_endr_95- 24'!P18=0," ",'P_endr_95- 24'!P18)</f>
        <v>1.4960278255220668E-2</v>
      </c>
      <c r="H16" s="182">
        <f>IF('P_endr_95- 24'!Q18=0," ",'P_endr_95- 24'!Q18)</f>
        <v>7.7313890792013711E-3</v>
      </c>
      <c r="I16" s="181">
        <f t="shared" si="0"/>
        <v>-7.2288891760192969E-3</v>
      </c>
      <c r="J16" t="str">
        <f>IF('P_endr_95- 24'!V18=0," ",'P_endr_95- 24'!V18)</f>
        <v xml:space="preserve"> </v>
      </c>
      <c r="K16" t="str">
        <f>IF('P_endr_95- 24'!W18=0," ",'P_endr_95- 24'!W18)</f>
        <v>5029 Skaun</v>
      </c>
      <c r="L16">
        <f>IF('P_endr_95- 24'!X18=0," ",'P_endr_95- 24'!X18)</f>
        <v>82</v>
      </c>
      <c r="M16">
        <f>IF('P_endr_95- 24'!Y18=0," ",'P_endr_95- 24'!Y18)</f>
        <v>13</v>
      </c>
      <c r="N16" s="183">
        <f>IF('P_endr_95- 24'!AC18=0," ",'P_endr_95- 24'!AC18)</f>
        <v>-71</v>
      </c>
      <c r="O16" s="188">
        <f>IF('P_endr_95- 24'!AG18=0," ",'P_endr_95- 24'!AG18)</f>
        <v>-0.84146341463414631</v>
      </c>
      <c r="P16" s="176">
        <f>IF('P_endr_95- 24'!AJ18=0," ",'P_endr_95- 24'!AJ18)</f>
        <v>1.5965732087227413E-2</v>
      </c>
      <c r="Q16" s="176">
        <f>IF('P_endr_95- 24'!AK18=0," ",'P_endr_95- 24'!AK18)</f>
        <v>9.2905405405405411E-3</v>
      </c>
      <c r="R16" s="177">
        <f>IF('P_endr_95- 24'!AO18=0," ",'P_endr_95- 24'!AO18)</f>
        <v>-6.2714740708217451E-3</v>
      </c>
      <c r="S16" t="str">
        <f>IF('P_endr_95- 24'!AP18=0," ",'P_endr_95- 24'!AP18)</f>
        <v xml:space="preserve"> </v>
      </c>
      <c r="T16" t="str">
        <f>IF('P_endr_95- 24'!AQ18=0," ",'P_endr_95- 24'!AQ18)</f>
        <v xml:space="preserve"> </v>
      </c>
      <c r="U16" t="str">
        <f>IF('P_endr_95- 24'!AR18=0," ",'P_endr_95- 24'!AR18)</f>
        <v xml:space="preserve"> </v>
      </c>
      <c r="V16" t="str">
        <f>IF('P_endr_95- 24'!AS18=0," ",'P_endr_95- 24'!AS18)</f>
        <v xml:space="preserve"> </v>
      </c>
    </row>
    <row r="17" spans="2:22" ht="14.1" customHeight="1" x14ac:dyDescent="0.2">
      <c r="B17" t="str">
        <f>IF('P_endr_95- 24'!B19=0," ",'P_endr_95- 24'!B19)</f>
        <v>5031 Malvik</v>
      </c>
      <c r="C17" s="179">
        <f>IF('P_endr_95- 24'!C19=0," ",'P_endr_95- 24'!C19)</f>
        <v>2068</v>
      </c>
      <c r="D17" s="179">
        <f>IF('P_endr_95- 24'!D19=0," ",'P_endr_95- 24'!D19)</f>
        <v>2473.3130000000001</v>
      </c>
      <c r="E17" s="180">
        <f>IF('P_endr_95- 24'!H19=0," ",'P_endr_95- 24'!H19)</f>
        <v>405.3130000000001</v>
      </c>
      <c r="F17" s="189">
        <f>IF('P_endr_95- 24'!M19=0," ",'P_endr_95- 24'!M19)</f>
        <v>0.19599274661508709</v>
      </c>
      <c r="G17" s="182">
        <f>IF('P_endr_95- 24'!P19=0," ",'P_endr_95- 24'!P19)</f>
        <v>5.5975855675405002E-3</v>
      </c>
      <c r="H17" s="182">
        <f>IF('P_endr_95- 24'!Q19=0," ",'P_endr_95- 24'!Q19)</f>
        <v>7.9459078667492682E-3</v>
      </c>
      <c r="I17" s="181">
        <f t="shared" si="0"/>
        <v>2.3483222992087679E-3</v>
      </c>
      <c r="J17" t="str">
        <f>IF('P_endr_95- 24'!V19=0," ",'P_endr_95- 24'!V19)</f>
        <v xml:space="preserve"> </v>
      </c>
      <c r="K17" t="str">
        <f>IF('P_endr_95- 24'!W19=0," ",'P_endr_95- 24'!W19)</f>
        <v>5031 Malvik</v>
      </c>
      <c r="L17">
        <f>IF('P_endr_95- 24'!X19=0," ",'P_endr_95- 24'!X19)</f>
        <v>28</v>
      </c>
      <c r="M17">
        <f>IF('P_endr_95- 24'!Y19=0," ",'P_endr_95- 24'!Y19)</f>
        <v>11</v>
      </c>
      <c r="N17" s="183">
        <f>IF('P_endr_95- 24'!AC19=0," ",'P_endr_95- 24'!AC19)</f>
        <v>-18</v>
      </c>
      <c r="O17" s="188">
        <f>IF('P_endr_95- 24'!AG19=0," ",'P_endr_95- 24'!AG19)</f>
        <v>-0.6071428571428571</v>
      </c>
      <c r="P17" s="176">
        <f>IF('P_endr_95- 24'!AJ19=0," ",'P_endr_95- 24'!AJ19)</f>
        <v>5.451713395638629E-3</v>
      </c>
      <c r="Q17" s="176">
        <f>IF('P_endr_95- 24'!AK19=0," ",'P_endr_95- 24'!AK19)</f>
        <v>8.4459459459459464E-3</v>
      </c>
      <c r="R17" s="177">
        <f>IF('P_endr_95- 24'!AO19=0," ",'P_endr_95- 24'!AO19)</f>
        <v>2.7511203105507814E-3</v>
      </c>
      <c r="S17" t="str">
        <f>IF('P_endr_95- 24'!AP19=0," ",'P_endr_95- 24'!AP19)</f>
        <v xml:space="preserve"> </v>
      </c>
      <c r="T17" t="str">
        <f>IF('P_endr_95- 24'!AQ19=0," ",'P_endr_95- 24'!AQ19)</f>
        <v xml:space="preserve"> </v>
      </c>
      <c r="U17" t="str">
        <f>IF('P_endr_95- 24'!AR19=0," ",'P_endr_95- 24'!AR19)</f>
        <v xml:space="preserve"> </v>
      </c>
      <c r="V17" t="str">
        <f>IF('P_endr_95- 24'!AS19=0," ",'P_endr_95- 24'!AS19)</f>
        <v xml:space="preserve"> </v>
      </c>
    </row>
    <row r="18" spans="2:22" ht="14.1" customHeight="1" x14ac:dyDescent="0.2">
      <c r="B18" t="str">
        <f>IF('P_endr_95- 24'!B20=0," ",'P_endr_95- 24'!B20)</f>
        <v>5032 Selbu</v>
      </c>
      <c r="C18" s="179">
        <f>IF('P_endr_95- 24'!C20=0," ",'P_endr_95- 24'!C20)</f>
        <v>7374</v>
      </c>
      <c r="D18" s="179">
        <f>IF('P_endr_95- 24'!D20=0," ",'P_endr_95- 24'!D20)</f>
        <v>9092.6749999999993</v>
      </c>
      <c r="E18" s="180">
        <f>IF('P_endr_95- 24'!H20=0," ",'P_endr_95- 24'!H20)</f>
        <v>1718.6749999999993</v>
      </c>
      <c r="F18" s="189">
        <f>IF('P_endr_95- 24'!M20=0," ",'P_endr_95- 24'!M20)</f>
        <v>0.23307228098725241</v>
      </c>
      <c r="G18" s="182">
        <f>IF('P_endr_95- 24'!P20=0," ",'P_endr_95- 24'!P20)</f>
        <v>1.9959669233580099E-2</v>
      </c>
      <c r="H18" s="182">
        <f>IF('P_endr_95- 24'!Q20=0," ",'P_endr_95- 24'!Q20)</f>
        <v>2.9211651664101706E-2</v>
      </c>
      <c r="I18" s="181">
        <f t="shared" si="0"/>
        <v>9.2519824305216068E-3</v>
      </c>
      <c r="J18" t="str">
        <f>IF('P_endr_95- 24'!V20=0," ",'P_endr_95- 24'!V20)</f>
        <v xml:space="preserve"> </v>
      </c>
      <c r="K18" t="str">
        <f>IF('P_endr_95- 24'!W20=0," ",'P_endr_95- 24'!W20)</f>
        <v>5032 Selbu</v>
      </c>
      <c r="L18">
        <f>IF('P_endr_95- 24'!X20=0," ",'P_endr_95- 24'!X20)</f>
        <v>108</v>
      </c>
      <c r="M18">
        <f>IF('P_endr_95- 24'!Y20=0," ",'P_endr_95- 24'!Y20)</f>
        <v>32</v>
      </c>
      <c r="N18" s="183">
        <f>IF('P_endr_95- 24'!AC20=0," ",'P_endr_95- 24'!AC20)</f>
        <v>-77</v>
      </c>
      <c r="O18" s="188">
        <f>IF('P_endr_95- 24'!AG20=0," ",'P_endr_95- 24'!AG20)</f>
        <v>-0.70370370370370372</v>
      </c>
      <c r="P18" s="176">
        <f>IF('P_endr_95- 24'!AJ20=0," ",'P_endr_95- 24'!AJ20)</f>
        <v>2.1028037383177569E-2</v>
      </c>
      <c r="Q18" s="176">
        <f>IF('P_endr_95- 24'!AK20=0," ",'P_endr_95- 24'!AK20)</f>
        <v>2.6182432432432432E-2</v>
      </c>
      <c r="R18" s="177">
        <f>IF('P_endr_95- 24'!AO20=0," ",'P_endr_95- 24'!AO20)</f>
        <v>2.8347515802825338E-3</v>
      </c>
      <c r="S18" t="str">
        <f>IF('P_endr_95- 24'!AP20=0," ",'P_endr_95- 24'!AP20)</f>
        <v xml:space="preserve"> </v>
      </c>
      <c r="T18" t="str">
        <f>IF('P_endr_95- 24'!AQ20=0," ",'P_endr_95- 24'!AQ20)</f>
        <v xml:space="preserve"> </v>
      </c>
      <c r="U18" t="str">
        <f>IF('P_endr_95- 24'!AR20=0," ",'P_endr_95- 24'!AR20)</f>
        <v xml:space="preserve"> </v>
      </c>
      <c r="V18" t="str">
        <f>IF('P_endr_95- 24'!AS20=0," ",'P_endr_95- 24'!AS20)</f>
        <v xml:space="preserve"> </v>
      </c>
    </row>
    <row r="19" spans="2:22" ht="14.1" customHeight="1" x14ac:dyDescent="0.2">
      <c r="B19" t="str">
        <f>IF('P_endr_95- 24'!B21=0," ",'P_endr_95- 24'!B21)</f>
        <v>5033 Tydal</v>
      </c>
      <c r="C19" s="179">
        <f>IF('P_endr_95- 24'!C21=0," ",'P_endr_95- 24'!C21)</f>
        <v>1939</v>
      </c>
      <c r="D19" s="179">
        <f>IF('P_endr_95- 24'!D21=0," ",'P_endr_95- 24'!D21)</f>
        <v>3126.3629999999998</v>
      </c>
      <c r="E19" s="180">
        <f>IF('P_endr_95- 24'!H21=0," ",'P_endr_95- 24'!H21)</f>
        <v>1187.3629999999998</v>
      </c>
      <c r="F19" s="189">
        <f>IF('P_endr_95- 24'!M21=0," ",'P_endr_95- 24'!M21)</f>
        <v>0.61235843218153674</v>
      </c>
      <c r="G19" s="182">
        <f>IF('P_endr_95- 24'!P21=0," ",'P_endr_95- 24'!P21)</f>
        <v>5.2484131602809616E-3</v>
      </c>
      <c r="H19" s="182">
        <f>IF('P_endr_95- 24'!Q21=0," ",'P_endr_95- 24'!Q21)</f>
        <v>1.0043933928303389E-2</v>
      </c>
      <c r="I19" s="181">
        <f t="shared" si="0"/>
        <v>4.7955207680224271E-3</v>
      </c>
      <c r="J19" t="str">
        <f>IF('P_endr_95- 24'!V21=0," ",'P_endr_95- 24'!V21)</f>
        <v xml:space="preserve"> </v>
      </c>
      <c r="K19" t="str">
        <f>IF('P_endr_95- 24'!W21=0," ",'P_endr_95- 24'!W21)</f>
        <v>5033 Tydal</v>
      </c>
      <c r="L19">
        <f>IF('P_endr_95- 24'!X21=0," ",'P_endr_95- 24'!X21)</f>
        <v>32</v>
      </c>
      <c r="M19">
        <f>IF('P_endr_95- 24'!Y21=0," ",'P_endr_95- 24'!Y21)</f>
        <v>12</v>
      </c>
      <c r="N19" s="183">
        <f>IF('P_endr_95- 24'!AC21=0," ",'P_endr_95- 24'!AC21)</f>
        <v>-21</v>
      </c>
      <c r="O19" s="188">
        <f>IF('P_endr_95- 24'!AG21=0," ",'P_endr_95- 24'!AG21)</f>
        <v>-0.625</v>
      </c>
      <c r="P19" s="176">
        <f>IF('P_endr_95- 24'!AJ21=0," ",'P_endr_95- 24'!AJ21)</f>
        <v>6.2305295950155761E-3</v>
      </c>
      <c r="Q19" s="176">
        <f>IF('P_endr_95- 24'!AK21=0," ",'P_endr_95- 24'!AK21)</f>
        <v>9.2905405405405411E-3</v>
      </c>
      <c r="R19" s="177">
        <f>IF('P_endr_95- 24'!AO21=0," ",'P_endr_95- 24'!AO21)</f>
        <v>2.7180162662819628E-3</v>
      </c>
      <c r="S19" t="str">
        <f>IF('P_endr_95- 24'!AP21=0," ",'P_endr_95- 24'!AP21)</f>
        <v xml:space="preserve"> </v>
      </c>
      <c r="T19" t="str">
        <f>IF('P_endr_95- 24'!AQ21=0," ",'P_endr_95- 24'!AQ21)</f>
        <v xml:space="preserve"> </v>
      </c>
      <c r="U19" t="str">
        <f>IF('P_endr_95- 24'!AR21=0," ",'P_endr_95- 24'!AR21)</f>
        <v xml:space="preserve"> </v>
      </c>
      <c r="V19" t="str">
        <f>IF('P_endr_95- 24'!AS21=0," ",'P_endr_95- 24'!AS21)</f>
        <v xml:space="preserve"> </v>
      </c>
    </row>
    <row r="20" spans="2:22" ht="14.1" customHeight="1" x14ac:dyDescent="0.2">
      <c r="B20" t="str">
        <f>IF('P_endr_95- 24'!B22=0," ",'P_endr_95- 24'!B22)</f>
        <v>5034 Meråker</v>
      </c>
      <c r="C20" s="179">
        <f>IF('P_endr_95- 24'!C22=0," ",'P_endr_95- 24'!C22)</f>
        <v>1234</v>
      </c>
      <c r="D20" s="179">
        <f>IF('P_endr_95- 24'!D22=0," ",'P_endr_95- 24'!D22)</f>
        <v>332.89400000000001</v>
      </c>
      <c r="E20" s="180">
        <f>IF('P_endr_95- 24'!H22=0," ",'P_endr_95- 24'!H22)</f>
        <v>-901.10599999999999</v>
      </c>
      <c r="F20" s="189">
        <f>IF('P_endr_95- 24'!M22=0," ",'P_endr_95- 24'!M22)</f>
        <v>-0.73023176661264178</v>
      </c>
      <c r="G20" s="182">
        <f>IF('P_endr_95- 24'!P22=0," ",'P_endr_95- 24'!P22)</f>
        <v>3.3401453531648824E-3</v>
      </c>
      <c r="H20" s="182">
        <f>IF('P_endr_95- 24'!Q22=0," ",'P_endr_95- 24'!Q22)</f>
        <v>1.0694744471862762E-3</v>
      </c>
      <c r="I20" s="181">
        <f t="shared" si="0"/>
        <v>-2.2706709059786062E-3</v>
      </c>
      <c r="J20" t="str">
        <f>IF('P_endr_95- 24'!V22=0," ",'P_endr_95- 24'!V22)</f>
        <v xml:space="preserve"> </v>
      </c>
      <c r="K20" t="str">
        <f>IF('P_endr_95- 24'!W22=0," ",'P_endr_95- 24'!W22)</f>
        <v>5034 Meråker</v>
      </c>
      <c r="L20">
        <f>IF('P_endr_95- 24'!X22=0," ",'P_endr_95- 24'!X22)</f>
        <v>20</v>
      </c>
      <c r="M20">
        <f>IF('P_endr_95- 24'!Y22=0," ",'P_endr_95- 24'!Y22)</f>
        <v>1</v>
      </c>
      <c r="N20" s="183">
        <f>IF('P_endr_95- 24'!AC22=0," ",'P_endr_95- 24'!AC22)</f>
        <v>-19</v>
      </c>
      <c r="O20" s="188">
        <f>IF('P_endr_95- 24'!AG22=0," ",'P_endr_95- 24'!AG22)</f>
        <v>-0.95</v>
      </c>
      <c r="P20" s="176">
        <f>IF('P_endr_95- 24'!AJ22=0," ",'P_endr_95- 24'!AJ22)</f>
        <v>3.8940809968847352E-3</v>
      </c>
      <c r="Q20" s="176">
        <f>IF('P_endr_95- 24'!AK22=0," ",'P_endr_95- 24'!AK22)</f>
        <v>8.4459459459459464E-4</v>
      </c>
      <c r="R20" s="177">
        <f>IF('P_endr_95- 24'!AO22=0," ",'P_endr_95- 24'!AO22)</f>
        <v>-3.1483688417766071E-3</v>
      </c>
      <c r="S20" t="str">
        <f>IF('P_endr_95- 24'!AP22=0," ",'P_endr_95- 24'!AP22)</f>
        <v xml:space="preserve"> </v>
      </c>
      <c r="T20" t="str">
        <f>IF('P_endr_95- 24'!AQ22=0," ",'P_endr_95- 24'!AQ22)</f>
        <v xml:space="preserve"> </v>
      </c>
      <c r="U20" t="str">
        <f>IF('P_endr_95- 24'!AR22=0," ",'P_endr_95- 24'!AR22)</f>
        <v xml:space="preserve"> </v>
      </c>
      <c r="V20" t="str">
        <f>IF('P_endr_95- 24'!AS22=0," ",'P_endr_95- 24'!AS22)</f>
        <v xml:space="preserve"> </v>
      </c>
    </row>
    <row r="21" spans="2:22" ht="14.1" customHeight="1" x14ac:dyDescent="0.2">
      <c r="B21" t="str">
        <f>IF('P_endr_95- 24'!B23=0," ",'P_endr_95- 24'!B23)</f>
        <v>5035 Stjørdal</v>
      </c>
      <c r="C21" s="179">
        <f>IF('P_endr_95- 24'!C23=0," ",'P_endr_95- 24'!C23)</f>
        <v>12339</v>
      </c>
      <c r="D21" s="179">
        <f>IF('P_endr_95- 24'!D23=0," ",'P_endr_95- 24'!D23)</f>
        <v>5279.6019999999999</v>
      </c>
      <c r="E21" s="180">
        <f>IF('P_endr_95- 24'!H23=0," ",'P_endr_95- 24'!H23)</f>
        <v>-7059.3980000000001</v>
      </c>
      <c r="F21" s="189">
        <f>IF('P_endr_95- 24'!M23=0," ",'P_endr_95- 24'!M23)</f>
        <v>-0.57212075532863282</v>
      </c>
      <c r="G21" s="182">
        <f>IF('P_endr_95- 24'!P23=0," ",'P_endr_95- 24'!P23)</f>
        <v>3.3398746768801849E-2</v>
      </c>
      <c r="H21" s="182">
        <f>IF('P_endr_95- 24'!Q23=0," ",'P_endr_95- 24'!Q23)</f>
        <v>1.6961553618610004E-2</v>
      </c>
      <c r="I21" s="181">
        <f t="shared" si="0"/>
        <v>-1.6437193150191844E-2</v>
      </c>
      <c r="J21" t="str">
        <f>IF('P_endr_95- 24'!V23=0," ",'P_endr_95- 24'!V23)</f>
        <v xml:space="preserve"> </v>
      </c>
      <c r="K21" t="str">
        <f>IF('P_endr_95- 24'!W23=0," ",'P_endr_95- 24'!W23)</f>
        <v>5035 Stjørdal</v>
      </c>
      <c r="L21">
        <f>IF('P_endr_95- 24'!X23=0," ",'P_endr_95- 24'!X23)</f>
        <v>196</v>
      </c>
      <c r="M21">
        <f>IF('P_endr_95- 24'!Y23=0," ",'P_endr_95- 24'!Y23)</f>
        <v>33</v>
      </c>
      <c r="N21" s="183">
        <f>IF('P_endr_95- 24'!AC23=0," ",'P_endr_95- 24'!AC23)</f>
        <v>-168</v>
      </c>
      <c r="O21" s="188">
        <f>IF('P_endr_95- 24'!AG23=0," ",'P_endr_95- 24'!AG23)</f>
        <v>-0.83163265306122447</v>
      </c>
      <c r="P21" s="176">
        <f>IF('P_endr_95- 24'!AJ23=0," ",'P_endr_95- 24'!AJ23)</f>
        <v>3.8161993769470402E-2</v>
      </c>
      <c r="Q21" s="176">
        <f>IF('P_endr_95- 24'!AK23=0," ",'P_endr_95- 24'!AK23)</f>
        <v>2.364864864864865E-2</v>
      </c>
      <c r="R21" s="177">
        <f>IF('P_endr_95- 24'!AO23=0," ",'P_endr_95- 24'!AO23)</f>
        <v>-1.3553492650902169E-2</v>
      </c>
      <c r="S21" t="str">
        <f>IF('P_endr_95- 24'!AP23=0," ",'P_endr_95- 24'!AP23)</f>
        <v xml:space="preserve"> </v>
      </c>
      <c r="T21" t="str">
        <f>IF('P_endr_95- 24'!AQ23=0," ",'P_endr_95- 24'!AQ23)</f>
        <v xml:space="preserve"> </v>
      </c>
      <c r="U21" t="str">
        <f>IF('P_endr_95- 24'!AR23=0," ",'P_endr_95- 24'!AR23)</f>
        <v xml:space="preserve"> </v>
      </c>
      <c r="V21" t="str">
        <f>IF('P_endr_95- 24'!AS23=0," ",'P_endr_95- 24'!AS23)</f>
        <v xml:space="preserve"> </v>
      </c>
    </row>
    <row r="22" spans="2:22" ht="14.1" customHeight="1" x14ac:dyDescent="0.2">
      <c r="B22" t="str">
        <f>IF('P_endr_95- 24'!B24=0," ",'P_endr_95- 24'!B24)</f>
        <v>5036 Frosta</v>
      </c>
      <c r="C22" s="179">
        <f>IF('P_endr_95- 24'!C24=0," ",'P_endr_95- 24'!C24)</f>
        <v>1937</v>
      </c>
      <c r="D22" s="179">
        <f>IF('P_endr_95- 24'!D24=0," ",'P_endr_95- 24'!D24)</f>
        <v>1071.4169999999999</v>
      </c>
      <c r="E22" s="180">
        <f>IF('P_endr_95- 24'!H24=0," ",'P_endr_95- 24'!H24)</f>
        <v>-865.58300000000008</v>
      </c>
      <c r="F22" s="189">
        <f>IF('P_endr_95- 24'!M24=0," ",'P_endr_95- 24'!M24)</f>
        <v>-0.44686783686112552</v>
      </c>
      <c r="G22" s="182">
        <f>IF('P_endr_95- 24'!P24=0," ",'P_endr_95- 24'!P24)</f>
        <v>5.2429996345870157E-3</v>
      </c>
      <c r="H22" s="182">
        <f>IF('P_endr_95- 24'!Q24=0," ",'P_endr_95- 24'!Q24)</f>
        <v>3.4420959938628467E-3</v>
      </c>
      <c r="I22" s="181">
        <f t="shared" si="0"/>
        <v>-1.800903640724169E-3</v>
      </c>
      <c r="J22" t="str">
        <f>IF('P_endr_95- 24'!V24=0," ",'P_endr_95- 24'!V24)</f>
        <v xml:space="preserve"> </v>
      </c>
      <c r="K22" t="str">
        <f>IF('P_endr_95- 24'!W24=0," ",'P_endr_95- 24'!W24)</f>
        <v>5036 Frosta</v>
      </c>
      <c r="L22">
        <f>IF('P_endr_95- 24'!X24=0," ",'P_endr_95- 24'!X24)</f>
        <v>33</v>
      </c>
      <c r="M22">
        <f>IF('P_endr_95- 24'!Y24=0," ",'P_endr_95- 24'!Y24)</f>
        <v>6</v>
      </c>
      <c r="N22" s="183">
        <f>IF('P_endr_95- 24'!AC24=0," ",'P_endr_95- 24'!AC24)</f>
        <v>-27</v>
      </c>
      <c r="O22" s="188">
        <f>IF('P_endr_95- 24'!AG24=0," ",'P_endr_95- 24'!AG24)</f>
        <v>-0.81818181818181823</v>
      </c>
      <c r="P22" s="176">
        <f>IF('P_endr_95- 24'!AJ24=0," ",'P_endr_95- 24'!AJ24)</f>
        <v>6.4252336448598129E-3</v>
      </c>
      <c r="Q22" s="176">
        <f>IF('P_endr_95- 24'!AK24=0," ",'P_endr_95- 24'!AK24)</f>
        <v>5.0675675675675678E-3</v>
      </c>
      <c r="R22" s="177">
        <f>IF('P_endr_95- 24'!AO24=0," ",'P_endr_95- 24'!AO24)</f>
        <v>-1.9509607142110435E-3</v>
      </c>
      <c r="S22" t="str">
        <f>IF('P_endr_95- 24'!AP24=0," ",'P_endr_95- 24'!AP24)</f>
        <v xml:space="preserve"> </v>
      </c>
      <c r="T22" t="str">
        <f>IF('P_endr_95- 24'!AQ24=0," ",'P_endr_95- 24'!AQ24)</f>
        <v xml:space="preserve"> </v>
      </c>
      <c r="U22" t="str">
        <f>IF('P_endr_95- 24'!AR24=0," ",'P_endr_95- 24'!AR24)</f>
        <v xml:space="preserve"> </v>
      </c>
      <c r="V22" t="str">
        <f>IF('P_endr_95- 24'!AS24=0," ",'P_endr_95- 24'!AS24)</f>
        <v xml:space="preserve"> </v>
      </c>
    </row>
    <row r="23" spans="2:22" ht="14.1" customHeight="1" x14ac:dyDescent="0.2">
      <c r="B23" t="str">
        <f>IF('P_endr_95- 24'!B25=0," ",'P_endr_95- 24'!B25)</f>
        <v>5037 Levanger</v>
      </c>
      <c r="C23" s="179">
        <f>IF('P_endr_95- 24'!C25=0," ",'P_endr_95- 24'!C25)</f>
        <v>22409</v>
      </c>
      <c r="D23" s="179">
        <f>IF('P_endr_95- 24'!D25=0," ",'P_endr_95- 24'!D25)</f>
        <v>22735.81</v>
      </c>
      <c r="E23" s="180">
        <f>IF('P_endr_95- 24'!H25=0," ",'P_endr_95- 24'!H25)</f>
        <v>326.81000000000131</v>
      </c>
      <c r="F23" s="189">
        <f>IF('P_endr_95- 24'!M25=0," ",'P_endr_95- 24'!M25)</f>
        <v>1.4583872551207163E-2</v>
      </c>
      <c r="G23" s="182">
        <f>IF('P_endr_95- 24'!P25=0," ",'P_endr_95- 24'!P25)</f>
        <v>6.0655848637821599E-2</v>
      </c>
      <c r="H23" s="182">
        <f>IF('P_endr_95- 24'!Q25=0," ",'P_endr_95- 24'!Q25)</f>
        <v>7.3042373341310488E-2</v>
      </c>
      <c r="I23" s="181">
        <f t="shared" si="0"/>
        <v>1.2386524703488888E-2</v>
      </c>
      <c r="J23" t="str">
        <f>IF('P_endr_95- 24'!V25=0," ",'P_endr_95- 24'!V25)</f>
        <v xml:space="preserve"> </v>
      </c>
      <c r="K23" t="str">
        <f>IF('P_endr_95- 24'!W25=0," ",'P_endr_95- 24'!W25)</f>
        <v>5037 Levanger</v>
      </c>
      <c r="L23">
        <f>IF('P_endr_95- 24'!X25=0," ",'P_endr_95- 24'!X25)</f>
        <v>260</v>
      </c>
      <c r="M23">
        <f>IF('P_endr_95- 24'!Y25=0," ",'P_endr_95- 24'!Y25)</f>
        <v>75</v>
      </c>
      <c r="N23" s="183">
        <f>IF('P_endr_95- 24'!AC25=0," ",'P_endr_95- 24'!AC25)</f>
        <v>-195</v>
      </c>
      <c r="O23" s="188">
        <f>IF('P_endr_95- 24'!AG25=0," ",'P_endr_95- 24'!AG25)</f>
        <v>-0.71153846153846156</v>
      </c>
      <c r="P23" s="176">
        <f>IF('P_endr_95- 24'!AJ25=0," ",'P_endr_95- 24'!AJ25)</f>
        <v>5.0623052959501556E-2</v>
      </c>
      <c r="Q23" s="176">
        <f>IF('P_endr_95- 24'!AK25=0," ",'P_endr_95- 24'!AK25)</f>
        <v>5.489864864864865E-2</v>
      </c>
      <c r="R23" s="177">
        <f>IF('P_endr_95- 24'!AO25=0," ",'P_endr_95- 24'!AO25)</f>
        <v>5.3053586736080613E-3</v>
      </c>
      <c r="S23" t="str">
        <f>IF('P_endr_95- 24'!AP25=0," ",'P_endr_95- 24'!AP25)</f>
        <v xml:space="preserve"> </v>
      </c>
      <c r="T23" t="str">
        <f>IF('P_endr_95- 24'!AQ25=0," ",'P_endr_95- 24'!AQ25)</f>
        <v xml:space="preserve"> </v>
      </c>
      <c r="U23" t="str">
        <f>IF('P_endr_95- 24'!AR25=0," ",'P_endr_95- 24'!AR25)</f>
        <v xml:space="preserve"> </v>
      </c>
      <c r="V23" t="str">
        <f>IF('P_endr_95- 24'!AS25=0," ",'P_endr_95- 24'!AS25)</f>
        <v xml:space="preserve"> </v>
      </c>
    </row>
    <row r="24" spans="2:22" ht="14.1" customHeight="1" x14ac:dyDescent="0.2">
      <c r="B24" t="str">
        <f>IF('P_endr_95- 24'!B26=0," ",'P_endr_95- 24'!B26)</f>
        <v>5038 Verdal</v>
      </c>
      <c r="C24" s="179">
        <f>IF('P_endr_95- 24'!C26=0," ",'P_endr_95- 24'!C26)</f>
        <v>16856</v>
      </c>
      <c r="D24" s="179">
        <f>IF('P_endr_95- 24'!D26=0," ",'P_endr_95- 24'!D26)</f>
        <v>13006.168</v>
      </c>
      <c r="E24" s="180">
        <f>IF('P_endr_95- 24'!H26=0," ",'P_endr_95- 24'!H26)</f>
        <v>-3849.8320000000003</v>
      </c>
      <c r="F24" s="189">
        <f>IF('P_endr_95- 24'!M26=0," ",'P_endr_95- 24'!M26)</f>
        <v>-0.22839534883720933</v>
      </c>
      <c r="G24" s="182">
        <f>IF('P_endr_95- 24'!P26=0," ",'P_endr_95- 24'!P26)</f>
        <v>4.5625194548579627E-2</v>
      </c>
      <c r="H24" s="182">
        <f>IF('P_endr_95- 24'!Q26=0," ",'P_endr_95- 24'!Q26)</f>
        <v>4.1784364788226391E-2</v>
      </c>
      <c r="I24" s="181">
        <f t="shared" si="0"/>
        <v>-3.8408297603532357E-3</v>
      </c>
      <c r="J24" t="str">
        <f>IF('P_endr_95- 24'!V26=0," ",'P_endr_95- 24'!V26)</f>
        <v xml:space="preserve"> </v>
      </c>
      <c r="K24" t="str">
        <f>IF('P_endr_95- 24'!W26=0," ",'P_endr_95- 24'!W26)</f>
        <v>5038 Verdal</v>
      </c>
      <c r="L24">
        <f>IF('P_endr_95- 24'!X26=0," ",'P_endr_95- 24'!X26)</f>
        <v>222</v>
      </c>
      <c r="M24">
        <f>IF('P_endr_95- 24'!Y26=0," ",'P_endr_95- 24'!Y26)</f>
        <v>53</v>
      </c>
      <c r="N24" s="183">
        <f>IF('P_endr_95- 24'!AC26=0," ",'P_endr_95- 24'!AC26)</f>
        <v>-177</v>
      </c>
      <c r="O24" s="188">
        <f>IF('P_endr_95- 24'!AG26=0," ",'P_endr_95- 24'!AG26)</f>
        <v>-0.76126126126126126</v>
      </c>
      <c r="P24" s="176">
        <f>IF('P_endr_95- 24'!AJ26=0," ",'P_endr_95- 24'!AJ26)</f>
        <v>4.3224299065420559E-2</v>
      </c>
      <c r="Q24" s="176">
        <f>IF('P_endr_95- 24'!AK26=0," ",'P_endr_95- 24'!AK26)</f>
        <v>3.8006756756756757E-2</v>
      </c>
      <c r="R24" s="177">
        <f>IF('P_endr_95- 24'!AO26=0," ",'P_endr_95- 24'!AO26)</f>
        <v>-3.7015548446897584E-3</v>
      </c>
      <c r="S24" t="str">
        <f>IF('P_endr_95- 24'!AP26=0," ",'P_endr_95- 24'!AP26)</f>
        <v xml:space="preserve"> </v>
      </c>
      <c r="T24" t="str">
        <f>IF('P_endr_95- 24'!AQ26=0," ",'P_endr_95- 24'!AQ26)</f>
        <v xml:space="preserve"> </v>
      </c>
      <c r="U24" t="str">
        <f>IF('P_endr_95- 24'!AR26=0," ",'P_endr_95- 24'!AR26)</f>
        <v xml:space="preserve"> </v>
      </c>
      <c r="V24" t="str">
        <f>IF('P_endr_95- 24'!AS26=0," ",'P_endr_95- 24'!AS26)</f>
        <v xml:space="preserve"> </v>
      </c>
    </row>
    <row r="25" spans="2:22" ht="14.1" customHeight="1" x14ac:dyDescent="0.2">
      <c r="B25" t="str">
        <f>IF('P_endr_95- 24'!B27=0," ",'P_endr_95- 24'!B27)</f>
        <v>5041 Snåsa</v>
      </c>
      <c r="C25" s="179">
        <f>IF('P_endr_95- 24'!C27=0," ",'P_endr_95- 24'!C27)</f>
        <v>8425</v>
      </c>
      <c r="D25" s="179">
        <f>IF('P_endr_95- 24'!D27=0," ",'P_endr_95- 24'!D27)</f>
        <v>7825.7619999999997</v>
      </c>
      <c r="E25" s="180">
        <f>IF('P_endr_95- 24'!H27=0," ",'P_endr_95- 24'!H27)</f>
        <v>-599.23800000000028</v>
      </c>
      <c r="F25" s="189">
        <f>IF('P_endr_95- 24'!M27=0," ",'P_endr_95- 24'!M27)</f>
        <v>-7.1126172106824953E-2</v>
      </c>
      <c r="G25" s="182">
        <f>IF('P_endr_95- 24'!P27=0," ",'P_endr_95- 24'!P27)</f>
        <v>2.2804476985748893E-2</v>
      </c>
      <c r="H25" s="182">
        <f>IF('P_endr_95- 24'!Q27=0," ",'P_endr_95- 24'!Q27)</f>
        <v>2.5141493955317212E-2</v>
      </c>
      <c r="I25" s="181">
        <f t="shared" si="0"/>
        <v>2.3370169695683188E-3</v>
      </c>
      <c r="J25" t="str">
        <f>IF('P_endr_95- 24'!V27=0," ",'P_endr_95- 24'!V27)</f>
        <v xml:space="preserve"> </v>
      </c>
      <c r="K25" t="str">
        <f>IF('P_endr_95- 24'!W27=0," ",'P_endr_95- 24'!W27)</f>
        <v>5041 Snåsa</v>
      </c>
      <c r="L25">
        <f>IF('P_endr_95- 24'!X27=0," ",'P_endr_95- 24'!X27)</f>
        <v>109</v>
      </c>
      <c r="M25">
        <f>IF('P_endr_95- 24'!Y27=0," ",'P_endr_95- 24'!Y27)</f>
        <v>33</v>
      </c>
      <c r="N25" s="183">
        <f>IF('P_endr_95- 24'!AC27=0," ",'P_endr_95- 24'!AC27)</f>
        <v>-81</v>
      </c>
      <c r="O25" s="188">
        <f>IF('P_endr_95- 24'!AG27=0," ",'P_endr_95- 24'!AG27)</f>
        <v>-0.69724770642201839</v>
      </c>
      <c r="P25" s="176">
        <f>IF('P_endr_95- 24'!AJ27=0," ",'P_endr_95- 24'!AJ27)</f>
        <v>2.1222741433021806E-2</v>
      </c>
      <c r="Q25" s="176">
        <f>IF('P_endr_95- 24'!AK27=0," ",'P_endr_95- 24'!AK27)</f>
        <v>2.364864864864865E-2</v>
      </c>
      <c r="R25" s="177">
        <f>IF('P_endr_95- 24'!AO27=0," ",'P_endr_95- 24'!AO27)</f>
        <v>3.3857596855464273E-3</v>
      </c>
      <c r="S25" t="str">
        <f>IF('P_endr_95- 24'!AP27=0," ",'P_endr_95- 24'!AP27)</f>
        <v xml:space="preserve"> </v>
      </c>
      <c r="T25" t="str">
        <f>IF('P_endr_95- 24'!AQ27=0," ",'P_endr_95- 24'!AQ27)</f>
        <v xml:space="preserve"> </v>
      </c>
      <c r="U25" t="str">
        <f>IF('P_endr_95- 24'!AR27=0," ",'P_endr_95- 24'!AR27)</f>
        <v xml:space="preserve"> </v>
      </c>
      <c r="V25" t="str">
        <f>IF('P_endr_95- 24'!AS27=0," ",'P_endr_95- 24'!AS27)</f>
        <v xml:space="preserve"> </v>
      </c>
    </row>
    <row r="26" spans="2:22" ht="14.1" customHeight="1" x14ac:dyDescent="0.2">
      <c r="B26" t="str">
        <f>IF('P_endr_95- 24'!B28=0," ",'P_endr_95- 24'!B28)</f>
        <v>5042 Lierne</v>
      </c>
      <c r="C26" s="179">
        <f>IF('P_endr_95- 24'!C28=0," ",'P_endr_95- 24'!C28)</f>
        <v>3415</v>
      </c>
      <c r="D26" s="179">
        <f>IF('P_endr_95- 24'!D28=0," ",'P_endr_95- 24'!D28)</f>
        <v>3371.4679999999998</v>
      </c>
      <c r="E26" s="180">
        <f>IF('P_endr_95- 24'!H28=0," ",'P_endr_95- 24'!H28)</f>
        <v>-43.532000000000153</v>
      </c>
      <c r="F26" s="189">
        <f>IF('P_endr_95- 24'!M28=0," ",'P_endr_95- 24'!M28)</f>
        <v>-1.2747291361639868E-2</v>
      </c>
      <c r="G26" s="182">
        <f>IF('P_endr_95- 24'!P28=0," ",'P_endr_95- 24'!P28)</f>
        <v>9.2435951224133506E-3</v>
      </c>
      <c r="H26" s="182">
        <f>IF('P_endr_95- 24'!Q28=0," ",'P_endr_95- 24'!Q28)</f>
        <v>1.0831372375309319E-2</v>
      </c>
      <c r="I26" s="181">
        <f t="shared" si="0"/>
        <v>1.5877772528959683E-3</v>
      </c>
      <c r="J26" t="str">
        <f>IF('P_endr_95- 24'!V28=0," ",'P_endr_95- 24'!V28)</f>
        <v xml:space="preserve"> </v>
      </c>
      <c r="K26" t="str">
        <f>IF('P_endr_95- 24'!W28=0," ",'P_endr_95- 24'!W28)</f>
        <v>5042 Lierne</v>
      </c>
      <c r="L26">
        <f>IF('P_endr_95- 24'!X28=0," ",'P_endr_95- 24'!X28)</f>
        <v>53</v>
      </c>
      <c r="M26">
        <f>IF('P_endr_95- 24'!Y28=0," ",'P_endr_95- 24'!Y28)</f>
        <v>13</v>
      </c>
      <c r="N26" s="183">
        <f>IF('P_endr_95- 24'!AC28=0," ",'P_endr_95- 24'!AC28)</f>
        <v>-41</v>
      </c>
      <c r="O26" s="188">
        <f>IF('P_endr_95- 24'!AG28=0," ",'P_endr_95- 24'!AG28)</f>
        <v>-0.75471698113207553</v>
      </c>
      <c r="P26" s="176">
        <f>IF('P_endr_95- 24'!AJ28=0," ",'P_endr_95- 24'!AJ28)</f>
        <v>1.0319314641744548E-2</v>
      </c>
      <c r="Q26" s="176">
        <f>IF('P_endr_95- 24'!AK28=0," ",'P_endr_95- 24'!AK28)</f>
        <v>1.0135135135135136E-2</v>
      </c>
      <c r="R26" s="177">
        <f>IF('P_endr_95- 24'!AO28=0," ",'P_endr_95- 24'!AO28)</f>
        <v>-6.2505662533888021E-4</v>
      </c>
      <c r="S26" t="str">
        <f>IF('P_endr_95- 24'!AP28=0," ",'P_endr_95- 24'!AP28)</f>
        <v xml:space="preserve"> </v>
      </c>
      <c r="T26" t="str">
        <f>IF('P_endr_95- 24'!AQ28=0," ",'P_endr_95- 24'!AQ28)</f>
        <v xml:space="preserve"> </v>
      </c>
      <c r="U26" t="str">
        <f>IF('P_endr_95- 24'!AR28=0," ",'P_endr_95- 24'!AR28)</f>
        <v xml:space="preserve"> </v>
      </c>
      <c r="V26" t="str">
        <f>IF('P_endr_95- 24'!AS28=0," ",'P_endr_95- 24'!AS28)</f>
        <v xml:space="preserve"> </v>
      </c>
    </row>
    <row r="27" spans="2:22" ht="14.1" customHeight="1" x14ac:dyDescent="0.2">
      <c r="B27" t="str">
        <f>IF('P_endr_95- 24'!B29=0," ",'P_endr_95- 24'!B29)</f>
        <v>5043 Røyrvik</v>
      </c>
      <c r="C27" s="179">
        <f>IF('P_endr_95- 24'!C29=0," ",'P_endr_95- 24'!C29)</f>
        <v>739</v>
      </c>
      <c r="D27" s="179">
        <f>IF('P_endr_95- 24'!D29=0," ",'P_endr_95- 24'!D29)</f>
        <v>346.07600000000002</v>
      </c>
      <c r="E27" s="180">
        <f>IF('P_endr_95- 24'!H29=0," ",'P_endr_95- 24'!H29)</f>
        <v>-392.92399999999998</v>
      </c>
      <c r="F27" s="189">
        <f>IF('P_endr_95- 24'!M29=0," ",'P_endr_95- 24'!M29)</f>
        <v>-0.53169688768606227</v>
      </c>
      <c r="G27" s="182">
        <f>IF('P_endr_95- 24'!P29=0," ",'P_endr_95- 24'!P29)</f>
        <v>2.000297743913167E-3</v>
      </c>
      <c r="H27" s="182">
        <f>IF('P_endr_95- 24'!Q29=0," ",'P_endr_95- 24'!Q29)</f>
        <v>1.1118236999899001E-3</v>
      </c>
      <c r="I27" s="181">
        <f t="shared" si="0"/>
        <v>-8.8847404392326692E-4</v>
      </c>
      <c r="J27" t="str">
        <f>IF('P_endr_95- 24'!V29=0," ",'P_endr_95- 24'!V29)</f>
        <v xml:space="preserve"> </v>
      </c>
      <c r="K27" t="str">
        <f>IF('P_endr_95- 24'!W29=0," ",'P_endr_95- 24'!W29)</f>
        <v>5043 Røyrvik</v>
      </c>
      <c r="L27">
        <f>IF('P_endr_95- 24'!X29=0," ",'P_endr_95- 24'!X29)</f>
        <v>16</v>
      </c>
      <c r="M27">
        <f>IF('P_endr_95- 24'!Y29=0," ",'P_endr_95- 24'!Y29)</f>
        <v>2</v>
      </c>
      <c r="N27" s="183">
        <f>IF('P_endr_95- 24'!AC29=0," ",'P_endr_95- 24'!AC29)</f>
        <v>-14</v>
      </c>
      <c r="O27" s="188">
        <f>IF('P_endr_95- 24'!AG29=0," ",'P_endr_95- 24'!AG29)</f>
        <v>-0.875</v>
      </c>
      <c r="P27" s="176">
        <f>IF('P_endr_95- 24'!AJ29=0," ",'P_endr_95- 24'!AJ29)</f>
        <v>3.1152647975077881E-3</v>
      </c>
      <c r="Q27" s="176">
        <f>IF('P_endr_95- 24'!AK29=0," ",'P_endr_95- 24'!AK29)</f>
        <v>1.6891891891891893E-3</v>
      </c>
      <c r="R27" s="177">
        <f>IF('P_endr_95- 24'!AO29=0," ",'P_endr_95- 24'!AO29)</f>
        <v>-1.6238404872915317E-3</v>
      </c>
      <c r="S27" t="str">
        <f>IF('P_endr_95- 24'!AP29=0," ",'P_endr_95- 24'!AP29)</f>
        <v xml:space="preserve"> </v>
      </c>
      <c r="T27" t="str">
        <f>IF('P_endr_95- 24'!AQ29=0," ",'P_endr_95- 24'!AQ29)</f>
        <v xml:space="preserve"> </v>
      </c>
      <c r="U27" t="str">
        <f>IF('P_endr_95- 24'!AR29=0," ",'P_endr_95- 24'!AR29)</f>
        <v xml:space="preserve"> </v>
      </c>
      <c r="V27" t="str">
        <f>IF('P_endr_95- 24'!AS29=0," ",'P_endr_95- 24'!AS29)</f>
        <v xml:space="preserve"> </v>
      </c>
    </row>
    <row r="28" spans="2:22" ht="14.1" customHeight="1" x14ac:dyDescent="0.2">
      <c r="B28" t="str">
        <f>IF('P_endr_95- 24'!B30=0," ",'P_endr_95- 24'!B30)</f>
        <v>5044 Namskogan</v>
      </c>
      <c r="C28" s="179">
        <f>IF('P_endr_95- 24'!C30=0," ",'P_endr_95- 24'!C30)</f>
        <v>1658</v>
      </c>
      <c r="D28" s="179">
        <f>IF('P_endr_95- 24'!D30=0," ",'P_endr_95- 24'!D30)</f>
        <v>1884.423</v>
      </c>
      <c r="E28" s="180">
        <f>IF('P_endr_95- 24'!H30=0," ",'P_endr_95- 24'!H30)</f>
        <v>226.423</v>
      </c>
      <c r="F28" s="189">
        <f>IF('P_endr_95- 24'!M30=0," ",'P_endr_95- 24'!M30)</f>
        <v>0.13656393244873341</v>
      </c>
      <c r="G28" s="182">
        <f>IF('P_endr_95- 24'!P30=0," ",'P_endr_95- 24'!P30)</f>
        <v>4.4878128002815033E-3</v>
      </c>
      <c r="H28" s="182">
        <f>IF('P_endr_95- 24'!Q30=0," ",'P_endr_95- 24'!Q30)</f>
        <v>6.0540059183707253E-3</v>
      </c>
      <c r="I28" s="181">
        <f t="shared" si="0"/>
        <v>1.566193118089222E-3</v>
      </c>
      <c r="J28" t="str">
        <f>IF('P_endr_95- 24'!V30=0," ",'P_endr_95- 24'!V30)</f>
        <v xml:space="preserve"> </v>
      </c>
      <c r="K28" t="str">
        <f>IF('P_endr_95- 24'!W30=0," ",'P_endr_95- 24'!W30)</f>
        <v>5044 Namskogan</v>
      </c>
      <c r="L28">
        <f>IF('P_endr_95- 24'!X30=0," ",'P_endr_95- 24'!X30)</f>
        <v>24</v>
      </c>
      <c r="M28">
        <f>IF('P_endr_95- 24'!Y30=0," ",'P_endr_95- 24'!Y30)</f>
        <v>8</v>
      </c>
      <c r="N28" s="183">
        <f>IF('P_endr_95- 24'!AC30=0," ",'P_endr_95- 24'!AC30)</f>
        <v>-16</v>
      </c>
      <c r="O28" s="188">
        <f>IF('P_endr_95- 24'!AG30=0," ",'P_endr_95- 24'!AG30)</f>
        <v>-0.66666666666666663</v>
      </c>
      <c r="P28" s="176">
        <f>IF('P_endr_95- 24'!AJ30=0," ",'P_endr_95- 24'!AJ30)</f>
        <v>4.6728971962616819E-3</v>
      </c>
      <c r="Q28" s="176">
        <f>IF('P_endr_95- 24'!AK30=0," ",'P_endr_95- 24'!AK30)</f>
        <v>6.7567567567567571E-3</v>
      </c>
      <c r="R28" s="177">
        <f>IF('P_endr_95- 24'!AO30=0," ",'P_endr_95- 24'!AO30)</f>
        <v>1.2928000446033438E-3</v>
      </c>
      <c r="S28" t="str">
        <f>IF('P_endr_95- 24'!AP30=0," ",'P_endr_95- 24'!AP30)</f>
        <v xml:space="preserve"> </v>
      </c>
      <c r="T28" t="str">
        <f>IF('P_endr_95- 24'!AQ30=0," ",'P_endr_95- 24'!AQ30)</f>
        <v xml:space="preserve"> </v>
      </c>
      <c r="U28" t="str">
        <f>IF('P_endr_95- 24'!AR30=0," ",'P_endr_95- 24'!AR30)</f>
        <v xml:space="preserve"> </v>
      </c>
      <c r="V28" t="str">
        <f>IF('P_endr_95- 24'!AS30=0," ",'P_endr_95- 24'!AS30)</f>
        <v xml:space="preserve"> </v>
      </c>
    </row>
    <row r="29" spans="2:22" ht="14.1" customHeight="1" x14ac:dyDescent="0.2">
      <c r="B29" t="str">
        <f>IF('P_endr_95- 24'!B31=0," ",'P_endr_95- 24'!B31)</f>
        <v>5045 Grong</v>
      </c>
      <c r="C29" s="179">
        <f>IF('P_endr_95- 24'!C31=0," ",'P_endr_95- 24'!C31)</f>
        <v>4383</v>
      </c>
      <c r="D29" s="179">
        <f>IF('P_endr_95- 24'!D31=0," ",'P_endr_95- 24'!D31)</f>
        <v>5243.0330000000004</v>
      </c>
      <c r="E29" s="180">
        <f>IF('P_endr_95- 24'!H31=0," ",'P_endr_95- 24'!H31)</f>
        <v>860.03300000000036</v>
      </c>
      <c r="F29" s="189">
        <f>IF('P_endr_95- 24'!M31=0," ",'P_endr_95- 24'!M31)</f>
        <v>0.19622016883413196</v>
      </c>
      <c r="G29" s="182">
        <f>IF('P_endr_95- 24'!P31=0," ",'P_endr_95- 24'!P31)</f>
        <v>1.1863741558283371E-2</v>
      </c>
      <c r="H29" s="182">
        <f>IF('P_endr_95- 24'!Q31=0," ",'P_endr_95- 24'!Q31)</f>
        <v>1.6844069941946697E-2</v>
      </c>
      <c r="I29" s="181">
        <f t="shared" si="0"/>
        <v>4.9803283836633259E-3</v>
      </c>
      <c r="J29" t="str">
        <f>IF('P_endr_95- 24'!V31=0," ",'P_endr_95- 24'!V31)</f>
        <v xml:space="preserve"> </v>
      </c>
      <c r="K29" t="str">
        <f>IF('P_endr_95- 24'!W31=0," ",'P_endr_95- 24'!W31)</f>
        <v>5045 Grong</v>
      </c>
      <c r="L29">
        <f>IF('P_endr_95- 24'!X31=0," ",'P_endr_95- 24'!X31)</f>
        <v>53</v>
      </c>
      <c r="M29">
        <f>IF('P_endr_95- 24'!Y31=0," ",'P_endr_95- 24'!Y31)</f>
        <v>17</v>
      </c>
      <c r="N29" s="183">
        <f>IF('P_endr_95- 24'!AC31=0," ",'P_endr_95- 24'!AC31)</f>
        <v>-39</v>
      </c>
      <c r="O29" s="188">
        <f>IF('P_endr_95- 24'!AG31=0," ",'P_endr_95- 24'!AG31)</f>
        <v>-0.67924528301886788</v>
      </c>
      <c r="P29" s="176">
        <f>IF('P_endr_95- 24'!AJ31=0," ",'P_endr_95- 24'!AJ31)</f>
        <v>1.0319314641744548E-2</v>
      </c>
      <c r="Q29" s="176">
        <f>IF('P_endr_95- 24'!AK31=0," ",'P_endr_95- 24'!AK31)</f>
        <v>1.1824324324324325E-2</v>
      </c>
      <c r="R29" s="177">
        <f>IF('P_endr_95- 24'!AO31=0," ",'P_endr_95- 24'!AO31)</f>
        <v>2.3577919950936322E-3</v>
      </c>
      <c r="S29" t="str">
        <f>IF('P_endr_95- 24'!AP31=0," ",'P_endr_95- 24'!AP31)</f>
        <v xml:space="preserve"> </v>
      </c>
      <c r="T29" t="str">
        <f>IF('P_endr_95- 24'!AQ31=0," ",'P_endr_95- 24'!AQ31)</f>
        <v xml:space="preserve"> </v>
      </c>
      <c r="U29" t="str">
        <f>IF('P_endr_95- 24'!AR31=0," ",'P_endr_95- 24'!AR31)</f>
        <v xml:space="preserve"> </v>
      </c>
      <c r="V29" t="str">
        <f>IF('P_endr_95- 24'!AS31=0," ",'P_endr_95- 24'!AS31)</f>
        <v xml:space="preserve"> </v>
      </c>
    </row>
    <row r="30" spans="2:22" ht="14.1" customHeight="1" x14ac:dyDescent="0.2">
      <c r="B30" t="str">
        <f>IF('P_endr_95- 24'!B32=0," ",'P_endr_95- 24'!B32)</f>
        <v>5046 Høylandet</v>
      </c>
      <c r="C30" s="179">
        <f>IF('P_endr_95- 24'!C32=0," ",'P_endr_95- 24'!C32)</f>
        <v>5837</v>
      </c>
      <c r="D30" s="179">
        <f>IF('P_endr_95- 24'!D32=0," ",'P_endr_95- 24'!D32)</f>
        <v>5056.2479999999996</v>
      </c>
      <c r="E30" s="180">
        <f>IF('P_endr_95- 24'!H32=0," ",'P_endr_95- 24'!H32)</f>
        <v>-780.75200000000041</v>
      </c>
      <c r="F30" s="189">
        <f>IF('P_endr_95- 24'!M32=0," ",'P_endr_95- 24'!M32)</f>
        <v>-0.13375912283707392</v>
      </c>
      <c r="G30" s="182">
        <f>IF('P_endr_95- 24'!P32=0," ",'P_endr_95- 24'!P32)</f>
        <v>1.5799374737782351E-2</v>
      </c>
      <c r="H30" s="182">
        <f>IF('P_endr_95- 24'!Q32=0," ",'P_endr_95- 24'!Q32)</f>
        <v>1.6243993687590389E-2</v>
      </c>
      <c r="I30" s="181">
        <f t="shared" si="0"/>
        <v>4.4461894980803857E-4</v>
      </c>
      <c r="J30" t="str">
        <f>IF('P_endr_95- 24'!V32=0," ",'P_endr_95- 24'!V32)</f>
        <v xml:space="preserve"> </v>
      </c>
      <c r="K30" t="str">
        <f>IF('P_endr_95- 24'!W32=0," ",'P_endr_95- 24'!W32)</f>
        <v>5046 Høylandet</v>
      </c>
      <c r="L30">
        <f>IF('P_endr_95- 24'!X32=0," ",'P_endr_95- 24'!X32)</f>
        <v>73</v>
      </c>
      <c r="M30">
        <f>IF('P_endr_95- 24'!Y32=0," ",'P_endr_95- 24'!Y32)</f>
        <v>22</v>
      </c>
      <c r="N30" s="183">
        <f>IF('P_endr_95- 24'!AC32=0," ",'P_endr_95- 24'!AC32)</f>
        <v>-54</v>
      </c>
      <c r="O30" s="188">
        <f>IF('P_endr_95- 24'!AG32=0," ",'P_endr_95- 24'!AG32)</f>
        <v>-0.69863013698630139</v>
      </c>
      <c r="P30" s="176">
        <f>IF('P_endr_95- 24'!AJ32=0," ",'P_endr_95- 24'!AJ32)</f>
        <v>1.4213395638629283E-2</v>
      </c>
      <c r="Q30" s="176">
        <f>IF('P_endr_95- 24'!AK32=0," ",'P_endr_95- 24'!AK32)</f>
        <v>1.6047297297297296E-2</v>
      </c>
      <c r="R30" s="177">
        <f>IF('P_endr_95- 24'!AO32=0," ",'P_endr_95- 24'!AO32)</f>
        <v>2.1922717737495375E-3</v>
      </c>
      <c r="S30" t="str">
        <f>IF('P_endr_95- 24'!AP32=0," ",'P_endr_95- 24'!AP32)</f>
        <v xml:space="preserve"> </v>
      </c>
      <c r="T30" t="str">
        <f>IF('P_endr_95- 24'!AQ32=0," ",'P_endr_95- 24'!AQ32)</f>
        <v xml:space="preserve"> </v>
      </c>
      <c r="U30" t="str">
        <f>IF('P_endr_95- 24'!AR32=0," ",'P_endr_95- 24'!AR32)</f>
        <v xml:space="preserve"> </v>
      </c>
      <c r="V30" t="str">
        <f>IF('P_endr_95- 24'!AS32=0," ",'P_endr_95- 24'!AS32)</f>
        <v xml:space="preserve"> </v>
      </c>
    </row>
    <row r="31" spans="2:22" ht="14.1" customHeight="1" x14ac:dyDescent="0.2">
      <c r="B31" t="str">
        <f>IF('P_endr_95- 24'!B33=0," ",'P_endr_95- 24'!B33)</f>
        <v>5047 Overhalla</v>
      </c>
      <c r="C31" s="179">
        <f>IF('P_endr_95- 24'!C33=0," ",'P_endr_95- 24'!C33)</f>
        <v>8908</v>
      </c>
      <c r="D31" s="179">
        <f>IF('P_endr_95- 24'!D33=0," ",'P_endr_95- 24'!D33)</f>
        <v>9266.348</v>
      </c>
      <c r="E31" s="180">
        <f>IF('P_endr_95- 24'!H33=0," ",'P_endr_95- 24'!H33)</f>
        <v>358.34799999999996</v>
      </c>
      <c r="F31" s="189">
        <f>IF('P_endr_95- 24'!M33=0," ",'P_endr_95- 24'!M33)</f>
        <v>4.0227660529860793E-2</v>
      </c>
      <c r="G31" s="182">
        <f>IF('P_endr_95- 24'!P33=0," ",'P_endr_95- 24'!P33)</f>
        <v>2.411184344083693E-2</v>
      </c>
      <c r="H31" s="182">
        <f>IF('P_endr_95- 24'!Q33=0," ",'P_endr_95- 24'!Q33)</f>
        <v>2.9769603551688097E-2</v>
      </c>
      <c r="I31" s="181">
        <f t="shared" si="0"/>
        <v>5.6577601108511663E-3</v>
      </c>
      <c r="J31" t="str">
        <f>IF('P_endr_95- 24'!V33=0," ",'P_endr_95- 24'!V33)</f>
        <v xml:space="preserve"> </v>
      </c>
      <c r="K31" t="str">
        <f>IF('P_endr_95- 24'!W33=0," ",'P_endr_95- 24'!W33)</f>
        <v>5047 Overhalla</v>
      </c>
      <c r="L31">
        <f>IF('P_endr_95- 24'!X33=0," ",'P_endr_95- 24'!X33)</f>
        <v>93</v>
      </c>
      <c r="M31">
        <f>IF('P_endr_95- 24'!Y33=0," ",'P_endr_95- 24'!Y33)</f>
        <v>40</v>
      </c>
      <c r="N31" s="183">
        <f>IF('P_endr_95- 24'!AC33=0," ",'P_endr_95- 24'!AC33)</f>
        <v>-57</v>
      </c>
      <c r="O31" s="188">
        <f>IF('P_endr_95- 24'!AG33=0," ",'P_endr_95- 24'!AG33)</f>
        <v>-0.56989247311827962</v>
      </c>
      <c r="P31" s="176">
        <f>IF('P_endr_95- 24'!AJ33=0," ",'P_endr_95- 24'!AJ33)</f>
        <v>1.8107476635514017E-2</v>
      </c>
      <c r="Q31" s="176">
        <f>IF('P_endr_95- 24'!AK33=0," ",'P_endr_95- 24'!AK33)</f>
        <v>3.0405405405405407E-2</v>
      </c>
      <c r="R31" s="177">
        <f>IF('P_endr_95- 24'!AO33=0," ",'P_endr_95- 24'!AO33)</f>
        <v>1.1721009568811114E-2</v>
      </c>
      <c r="S31" t="str">
        <f>IF('P_endr_95- 24'!AP33=0," ",'P_endr_95- 24'!AP33)</f>
        <v xml:space="preserve"> </v>
      </c>
      <c r="T31" t="str">
        <f>IF('P_endr_95- 24'!AQ33=0," ",'P_endr_95- 24'!AQ33)</f>
        <v xml:space="preserve"> </v>
      </c>
      <c r="U31" t="str">
        <f>IF('P_endr_95- 24'!AR33=0," ",'P_endr_95- 24'!AR33)</f>
        <v xml:space="preserve"> </v>
      </c>
      <c r="V31" t="str">
        <f>IF('P_endr_95- 24'!AS33=0," ",'P_endr_95- 24'!AS33)</f>
        <v xml:space="preserve"> </v>
      </c>
    </row>
    <row r="32" spans="2:22" ht="14.1" customHeight="1" x14ac:dyDescent="0.2">
      <c r="B32" t="str">
        <f>IF('P_endr_95- 24'!B34=0," ",'P_endr_95- 24'!B34)</f>
        <v>5049 Flatanger</v>
      </c>
      <c r="C32" s="179">
        <f>IF('P_endr_95- 24'!C34=0," ",'P_endr_95- 24'!C34)</f>
        <v>3036</v>
      </c>
      <c r="D32" s="179">
        <f>IF('P_endr_95- 24'!D34=0," ",'P_endr_95- 24'!D34)</f>
        <v>1122.165</v>
      </c>
      <c r="E32" s="180">
        <f>IF('P_endr_95- 24'!H34=0," ",'P_endr_95- 24'!H34)</f>
        <v>-1913.835</v>
      </c>
      <c r="F32" s="189">
        <f>IF('P_endr_95- 24'!M34=0," ",'P_endr_95- 24'!M34)</f>
        <v>-0.63038043478260875</v>
      </c>
      <c r="G32" s="182">
        <f>IF('P_endr_95- 24'!P34=0," ",'P_endr_95- 24'!P34)</f>
        <v>8.217732003410522E-3</v>
      </c>
      <c r="H32" s="182">
        <f>IF('P_endr_95- 24'!Q34=0," ",'P_endr_95- 24'!Q34)</f>
        <v>3.6051319429812123E-3</v>
      </c>
      <c r="I32" s="181">
        <f t="shared" si="0"/>
        <v>-4.6126000604293097E-3</v>
      </c>
      <c r="J32" t="str">
        <f>IF('P_endr_95- 24'!V34=0," ",'P_endr_95- 24'!V34)</f>
        <v xml:space="preserve"> </v>
      </c>
      <c r="K32" t="str">
        <f>IF('P_endr_95- 24'!W34=0," ",'P_endr_95- 24'!W34)</f>
        <v>5049 Flatanger</v>
      </c>
      <c r="L32">
        <f>IF('P_endr_95- 24'!X34=0," ",'P_endr_95- 24'!X34)</f>
        <v>47</v>
      </c>
      <c r="M32">
        <f>IF('P_endr_95- 24'!Y34=0," ",'P_endr_95- 24'!Y34)</f>
        <v>6</v>
      </c>
      <c r="N32" s="183">
        <f>IF('P_endr_95- 24'!AC34=0," ",'P_endr_95- 24'!AC34)</f>
        <v>-43</v>
      </c>
      <c r="O32" s="188">
        <f>IF('P_endr_95- 24'!AG34=0," ",'P_endr_95- 24'!AG34)</f>
        <v>-0.87234042553191493</v>
      </c>
      <c r="P32" s="176">
        <f>IF('P_endr_95- 24'!AJ34=0," ",'P_endr_95- 24'!AJ34)</f>
        <v>9.151090342679127E-3</v>
      </c>
      <c r="Q32" s="176">
        <f>IF('P_endr_95- 24'!AK34=0," ",'P_endr_95- 24'!AK34)</f>
        <v>3.3783783783783786E-3</v>
      </c>
      <c r="R32" s="177">
        <f>IF('P_endr_95- 24'!AO34=0," ",'P_endr_95- 24'!AO34)</f>
        <v>-4.6768174120303575E-3</v>
      </c>
      <c r="S32" t="str">
        <f>IF('P_endr_95- 24'!AP34=0," ",'P_endr_95- 24'!AP34)</f>
        <v xml:space="preserve"> </v>
      </c>
      <c r="T32" t="str">
        <f>IF('P_endr_95- 24'!AQ34=0," ",'P_endr_95- 24'!AQ34)</f>
        <v xml:space="preserve"> </v>
      </c>
      <c r="U32" t="str">
        <f>IF('P_endr_95- 24'!AR34=0," ",'P_endr_95- 24'!AR34)</f>
        <v xml:space="preserve"> </v>
      </c>
      <c r="V32" t="str">
        <f>IF('P_endr_95- 24'!AS34=0," ",'P_endr_95- 24'!AS34)</f>
        <v xml:space="preserve"> </v>
      </c>
    </row>
    <row r="33" spans="2:22" ht="14.1" customHeight="1" x14ac:dyDescent="0.2">
      <c r="B33" t="str">
        <f>IF('P_endr_95- 24'!B35=0," ",'P_endr_95- 24'!B35)</f>
        <v>5052 Leka</v>
      </c>
      <c r="C33" s="179">
        <f>IF('P_endr_95- 24'!C35=0," ",'P_endr_95- 24'!C35)</f>
        <v>3392</v>
      </c>
      <c r="D33" s="179">
        <f>IF('P_endr_95- 24'!D35=0," ",'P_endr_95- 24'!D35)</f>
        <v>2559.0070000000001</v>
      </c>
      <c r="E33" s="180">
        <f>IF('P_endr_95- 24'!H35=0," ",'P_endr_95- 24'!H35)</f>
        <v>-832.99299999999994</v>
      </c>
      <c r="F33" s="189">
        <f>IF('P_endr_95- 24'!M35=0," ",'P_endr_95- 24'!M35)</f>
        <v>-0.24557576650943394</v>
      </c>
      <c r="G33" s="182">
        <f>IF('P_endr_95- 24'!P35=0," ",'P_endr_95- 24'!P35)</f>
        <v>9.1813395769329668E-3</v>
      </c>
      <c r="H33" s="182">
        <f>IF('P_endr_95- 24'!Q35=0," ",'P_endr_95- 24'!Q35)</f>
        <v>8.2212133492066877E-3</v>
      </c>
      <c r="I33" s="181">
        <f t="shared" si="0"/>
        <v>-9.6012622772627919E-4</v>
      </c>
      <c r="J33" t="str">
        <f>IF('P_endr_95- 24'!V35=0," ",'P_endr_95- 24'!V35)</f>
        <v xml:space="preserve"> </v>
      </c>
      <c r="K33" t="str">
        <f>IF('P_endr_95- 24'!W35=0," ",'P_endr_95- 24'!W35)</f>
        <v>5052 Leka</v>
      </c>
      <c r="L33">
        <f>IF('P_endr_95- 24'!X35=0," ",'P_endr_95- 24'!X35)</f>
        <v>57</v>
      </c>
      <c r="M33">
        <f>IF('P_endr_95- 24'!Y35=0," ",'P_endr_95- 24'!Y35)</f>
        <v>17</v>
      </c>
      <c r="N33" s="183">
        <f>IF('P_endr_95- 24'!AC35=0," ",'P_endr_95- 24'!AC35)</f>
        <v>-42</v>
      </c>
      <c r="O33" s="188">
        <f>IF('P_endr_95- 24'!AG35=0," ",'P_endr_95- 24'!AG35)</f>
        <v>-0.70175438596491224</v>
      </c>
      <c r="P33" s="176">
        <f>IF('P_endr_95- 24'!AJ35=0," ",'P_endr_95- 24'!AJ35)</f>
        <v>1.1098130841121495E-2</v>
      </c>
      <c r="Q33" s="176">
        <f>IF('P_endr_95- 24'!AK35=0," ",'P_endr_95- 24'!AK35)</f>
        <v>1.266891891891892E-2</v>
      </c>
      <c r="R33" s="177">
        <f>IF('P_endr_95- 24'!AO35=0," ",'P_endr_95- 24'!AO35)</f>
        <v>1.5789757957166851E-3</v>
      </c>
      <c r="S33" t="str">
        <f>IF('P_endr_95- 24'!AP35=0," ",'P_endr_95- 24'!AP35)</f>
        <v xml:space="preserve"> </v>
      </c>
      <c r="T33" t="str">
        <f>IF('P_endr_95- 24'!AQ35=0," ",'P_endr_95- 24'!AQ35)</f>
        <v xml:space="preserve"> </v>
      </c>
      <c r="U33" t="str">
        <f>IF('P_endr_95- 24'!AR35=0," ",'P_endr_95- 24'!AR35)</f>
        <v xml:space="preserve"> </v>
      </c>
      <c r="V33" t="str">
        <f>IF('P_endr_95- 24'!AS35=0," ",'P_endr_95- 24'!AS35)</f>
        <v xml:space="preserve"> </v>
      </c>
    </row>
    <row r="34" spans="2:22" ht="14.1" customHeight="1" x14ac:dyDescent="0.2">
      <c r="B34" t="str">
        <f>IF('P_endr_95- 24'!B36=0," ",'P_endr_95- 24'!B36)</f>
        <v>5053 Inderøy</v>
      </c>
      <c r="C34" s="179">
        <f>IF('P_endr_95- 24'!C36=0," ",'P_endr_95- 24'!C36)</f>
        <v>11375</v>
      </c>
      <c r="D34" s="179">
        <f>IF('P_endr_95- 24'!D36=0," ",'P_endr_95- 24'!D36)</f>
        <v>11480.358</v>
      </c>
      <c r="E34" s="180">
        <f>IF('P_endr_95- 24'!H36=0," ",'P_endr_95- 24'!H36)</f>
        <v>105.35800000000017</v>
      </c>
      <c r="F34" s="189">
        <f>IF('P_endr_95- 24'!M36=0," ",'P_endr_95- 24'!M36)</f>
        <v>9.2622417582417741E-3</v>
      </c>
      <c r="G34" s="182">
        <f>IF('P_endr_95- 24'!P36=0," ",'P_endr_95- 24'!P36)</f>
        <v>3.0789427384319723E-2</v>
      </c>
      <c r="H34" s="182">
        <f>IF('P_endr_95- 24'!Q36=0," ",'P_endr_95- 24'!Q36)</f>
        <v>3.6882459658481512E-2</v>
      </c>
      <c r="I34" s="181">
        <f t="shared" si="0"/>
        <v>6.0930322741617887E-3</v>
      </c>
      <c r="J34" t="str">
        <f>IF('P_endr_95- 24'!V36=0," ",'P_endr_95- 24'!V36)</f>
        <v xml:space="preserve"> </v>
      </c>
      <c r="K34" t="str">
        <f>IF('P_endr_95- 24'!W36=0," ",'P_endr_95- 24'!W36)</f>
        <v>5053 Inderøy</v>
      </c>
      <c r="L34">
        <f>IF('P_endr_95- 24'!X36=0," ",'P_endr_95- 24'!X36)</f>
        <v>146</v>
      </c>
      <c r="M34">
        <f>IF('P_endr_95- 24'!Y36=0," ",'P_endr_95- 24'!Y36)</f>
        <v>48</v>
      </c>
      <c r="N34" s="183">
        <f>IF('P_endr_95- 24'!AC36=0," ",'P_endr_95- 24'!AC36)</f>
        <v>-104</v>
      </c>
      <c r="O34" s="188">
        <f>IF('P_endr_95- 24'!AG36=0," ",'P_endr_95- 24'!AG36)</f>
        <v>-0.67123287671232879</v>
      </c>
      <c r="P34" s="176">
        <f>IF('P_endr_95- 24'!AJ36=0," ",'P_endr_95- 24'!AJ36)</f>
        <v>2.8426791277258567E-2</v>
      </c>
      <c r="Q34" s="176">
        <f>IF('P_endr_95- 24'!AK36=0," ",'P_endr_95- 24'!AK36)</f>
        <v>3.5472972972972971E-2</v>
      </c>
      <c r="R34" s="177">
        <f>IF('P_endr_95- 24'!AO36=0," ",'P_endr_95- 24'!AO36)</f>
        <v>7.3673921679315892E-3</v>
      </c>
      <c r="S34" t="str">
        <f>IF('P_endr_95- 24'!AP36=0," ",'P_endr_95- 24'!AP36)</f>
        <v xml:space="preserve"> </v>
      </c>
      <c r="T34" t="str">
        <f>IF('P_endr_95- 24'!AQ36=0," ",'P_endr_95- 24'!AQ36)</f>
        <v xml:space="preserve"> </v>
      </c>
      <c r="U34" t="str">
        <f>IF('P_endr_95- 24'!AR36=0," ",'P_endr_95- 24'!AR36)</f>
        <v xml:space="preserve"> </v>
      </c>
      <c r="V34" t="str">
        <f>IF('P_endr_95- 24'!AS36=0," ",'P_endr_95- 24'!AS36)</f>
        <v xml:space="preserve"> </v>
      </c>
    </row>
    <row r="35" spans="2:22" ht="14.1" customHeight="1" x14ac:dyDescent="0.2">
      <c r="B35" t="str">
        <f>IF('P_endr_95- 24'!B37=0," ",'P_endr_95- 24'!B37)</f>
        <v>5054 Indre Fosen</v>
      </c>
      <c r="C35" s="179">
        <f>IF('P_endr_95- 24'!C37=0," ",'P_endr_95- 24'!C37)</f>
        <v>22699</v>
      </c>
      <c r="D35" s="179">
        <f>IF('P_endr_95- 24'!D37=0," ",'P_endr_95- 24'!D37)</f>
        <v>18261.203000000001</v>
      </c>
      <c r="E35" s="180">
        <f>IF('P_endr_95- 24'!H37=0," ",'P_endr_95- 24'!H37)</f>
        <v>-4437.7969999999987</v>
      </c>
      <c r="F35" s="189">
        <f>IF('P_endr_95- 24'!M37=0," ",'P_endr_95- 24'!M37)</f>
        <v>-0.19550627780959506</v>
      </c>
      <c r="G35" s="182">
        <f>IF('P_endr_95- 24'!P37=0," ",'P_endr_95- 24'!P37)</f>
        <v>6.1440809863443815E-2</v>
      </c>
      <c r="H35" s="182">
        <f>IF('P_endr_95- 24'!Q37=0," ",'P_endr_95- 24'!Q37)</f>
        <v>5.8666993046980032E-2</v>
      </c>
      <c r="I35" s="181">
        <f t="shared" si="0"/>
        <v>-2.7738168164637839E-3</v>
      </c>
      <c r="J35" t="str">
        <f>IF('P_endr_95- 24'!V37=0," ",'P_endr_95- 24'!V37)</f>
        <v xml:space="preserve"> </v>
      </c>
      <c r="K35" t="str">
        <f>IF('P_endr_95- 24'!W37=0," ",'P_endr_95- 24'!W37)</f>
        <v>5054 Indre Fosen</v>
      </c>
      <c r="L35">
        <f>IF('P_endr_95- 24'!X37=0," ",'P_endr_95- 24'!X37)</f>
        <v>369</v>
      </c>
      <c r="M35">
        <f>IF('P_endr_95- 24'!Y37=0," ",'P_endr_95- 24'!Y37)</f>
        <v>77</v>
      </c>
      <c r="N35" s="183">
        <f>IF('P_endr_95- 24'!AC37=0," ",'P_endr_95- 24'!AC37)</f>
        <v>-299</v>
      </c>
      <c r="O35" s="188">
        <f>IF('P_endr_95- 24'!AG37=0," ",'P_endr_95- 24'!AG37)</f>
        <v>-0.79132791327913277</v>
      </c>
      <c r="P35" s="176">
        <f>IF('P_endr_95- 24'!AJ37=0," ",'P_endr_95- 24'!AJ37)</f>
        <v>7.1845794392523366E-2</v>
      </c>
      <c r="Q35" s="176">
        <f>IF('P_endr_95- 24'!AK37=0," ",'P_endr_95- 24'!AK37)</f>
        <v>5.9121621621621621E-2</v>
      </c>
      <c r="R35" s="177">
        <f>IF('P_endr_95- 24'!AO37=0," ",'P_endr_95- 24'!AO37)</f>
        <v>-1.4425958449197487E-2</v>
      </c>
      <c r="S35" t="str">
        <f>IF('P_endr_95- 24'!AP37=0," ",'P_endr_95- 24'!AP37)</f>
        <v xml:space="preserve"> </v>
      </c>
      <c r="T35" t="str">
        <f>IF('P_endr_95- 24'!AQ37=0," ",'P_endr_95- 24'!AQ37)</f>
        <v xml:space="preserve"> </v>
      </c>
      <c r="U35" t="str">
        <f>IF('P_endr_95- 24'!AR37=0," ",'P_endr_95- 24'!AR37)</f>
        <v xml:space="preserve"> </v>
      </c>
      <c r="V35" t="str">
        <f>IF('P_endr_95- 24'!AS37=0," ",'P_endr_95- 24'!AS37)</f>
        <v xml:space="preserve"> </v>
      </c>
    </row>
    <row r="36" spans="2:22" ht="14.1" customHeight="1" x14ac:dyDescent="0.2">
      <c r="B36" t="str">
        <f>IF('P_endr_95- 24'!B38=0," ",'P_endr_95- 24'!B38)</f>
        <v>5055 Heim</v>
      </c>
      <c r="C36" s="179">
        <f>IF('P_endr_95- 24'!C38=0," ",'P_endr_95- 24'!C38)</f>
        <v>11040</v>
      </c>
      <c r="D36" s="179">
        <f>IF('P_endr_95- 24'!D38=0," ",'P_endr_95- 24'!D38)</f>
        <v>10963.453</v>
      </c>
      <c r="E36" s="180">
        <f>IF('P_endr_95- 24'!H38=0," ",'P_endr_95- 24'!H38)</f>
        <v>-76.54700000000048</v>
      </c>
      <c r="F36" s="189">
        <f>IF('P_endr_95- 24'!M38=0," ",'P_endr_95- 24'!M38)</f>
        <v>-6.9336050724638117E-3</v>
      </c>
      <c r="G36" s="182">
        <f>IF('P_endr_95- 24'!P38=0," ",'P_endr_95- 24'!P38)</f>
        <v>2.9882661830583714E-2</v>
      </c>
      <c r="H36" s="182">
        <f>IF('P_endr_95- 24'!Q38=0," ",'P_endr_95- 24'!Q38)</f>
        <v>3.5221820869188757E-2</v>
      </c>
      <c r="I36" s="181">
        <f t="shared" si="0"/>
        <v>5.3391590386050423E-3</v>
      </c>
      <c r="J36" t="str">
        <f>IF('P_endr_95- 24'!V38=0," ",'P_endr_95- 24'!V38)</f>
        <v xml:space="preserve"> </v>
      </c>
      <c r="K36" t="str">
        <f>IF('P_endr_95- 24'!W38=0," ",'P_endr_95- 24'!W38)</f>
        <v>5055 Heim</v>
      </c>
      <c r="L36">
        <f>IF('P_endr_95- 24'!X38=0," ",'P_endr_95- 24'!X38)</f>
        <v>182</v>
      </c>
      <c r="M36">
        <f>IF('P_endr_95- 24'!Y38=0," ",'P_endr_95- 24'!Y38)</f>
        <v>49</v>
      </c>
      <c r="N36" s="183">
        <f>IF('P_endr_95- 24'!AC38=0," ",'P_endr_95- 24'!AC38)</f>
        <v>-140</v>
      </c>
      <c r="O36" s="188">
        <f>IF('P_endr_95- 24'!AG38=0," ",'P_endr_95- 24'!AG38)</f>
        <v>-0.73076923076923073</v>
      </c>
      <c r="P36" s="176">
        <f>IF('P_endr_95- 24'!AJ38=0," ",'P_endr_95- 24'!AJ38)</f>
        <v>3.5436137071651087E-2</v>
      </c>
      <c r="Q36" s="176">
        <f>IF('P_endr_95- 24'!AK38=0," ",'P_endr_95- 24'!AK38)</f>
        <v>3.5472972972972971E-2</v>
      </c>
      <c r="R36" s="177">
        <f>IF('P_endr_95- 24'!AO38=0," ",'P_endr_95- 24'!AO38)</f>
        <v>1.1037585286471988E-3</v>
      </c>
      <c r="S36" t="str">
        <f>IF('P_endr_95- 24'!AP38=0," ",'P_endr_95- 24'!AP38)</f>
        <v xml:space="preserve"> </v>
      </c>
      <c r="T36" t="str">
        <f>IF('P_endr_95- 24'!AQ38=0," ",'P_endr_95- 24'!AQ38)</f>
        <v xml:space="preserve"> </v>
      </c>
      <c r="U36" t="str">
        <f>IF('P_endr_95- 24'!AR38=0," ",'P_endr_95- 24'!AR38)</f>
        <v xml:space="preserve"> </v>
      </c>
      <c r="V36" t="str">
        <f>IF('P_endr_95- 24'!AS38=0," ",'P_endr_95- 24'!AS38)</f>
        <v xml:space="preserve"> </v>
      </c>
    </row>
    <row r="37" spans="2:22" ht="14.1" customHeight="1" x14ac:dyDescent="0.2">
      <c r="B37" t="str">
        <f>IF('P_endr_95- 24'!B39=0," ",'P_endr_95- 24'!B39)</f>
        <v>5056 Hitra</v>
      </c>
      <c r="C37" s="179">
        <f>IF('P_endr_95- 24'!C39=0," ",'P_endr_95- 24'!C39)</f>
        <v>4185</v>
      </c>
      <c r="D37" s="179">
        <f>IF('P_endr_95- 24'!D39=0," ",'P_endr_95- 24'!D39)</f>
        <v>2182.9830000000002</v>
      </c>
      <c r="E37" s="180">
        <f>IF('P_endr_95- 24'!H39=0," ",'P_endr_95- 24'!H39)</f>
        <v>-2002.0169999999998</v>
      </c>
      <c r="F37" s="189">
        <f>IF('P_endr_95- 24'!M39=0," ",'P_endr_95- 24'!M39)</f>
        <v>-0.47837921146953399</v>
      </c>
      <c r="G37" s="182">
        <f>IF('P_endr_95- 24'!P39=0," ",'P_endr_95- 24'!P39)</f>
        <v>1.1327802514582685E-2</v>
      </c>
      <c r="H37" s="182">
        <f>IF('P_endr_95- 24'!Q39=0," ",'P_endr_95- 24'!Q39)</f>
        <v>7.013176978684023E-3</v>
      </c>
      <c r="I37" s="181">
        <f t="shared" si="0"/>
        <v>-4.3146255358986621E-3</v>
      </c>
      <c r="J37" t="str">
        <f>IF('P_endr_95- 24'!V39=0," ",'P_endr_95- 24'!V39)</f>
        <v xml:space="preserve"> </v>
      </c>
      <c r="K37" t="str">
        <f>IF('P_endr_95- 24'!W39=0," ",'P_endr_95- 24'!W39)</f>
        <v>5056 Hitra</v>
      </c>
      <c r="L37">
        <f>IF('P_endr_95- 24'!X39=0," ",'P_endr_95- 24'!X39)</f>
        <v>70</v>
      </c>
      <c r="M37">
        <f>IF('P_endr_95- 24'!Y39=0," ",'P_endr_95- 24'!Y39)</f>
        <v>14</v>
      </c>
      <c r="N37" s="183">
        <f>IF('P_endr_95- 24'!AC39=0," ",'P_endr_95- 24'!AC39)</f>
        <v>-59</v>
      </c>
      <c r="O37" s="188">
        <f>IF('P_endr_95- 24'!AG39=0," ",'P_endr_95- 24'!AG39)</f>
        <v>-0.8</v>
      </c>
      <c r="P37" s="176">
        <f>IF('P_endr_95- 24'!AJ39=0," ",'P_endr_95- 24'!AJ39)</f>
        <v>1.3629283489096573E-2</v>
      </c>
      <c r="Q37" s="176">
        <f>IF('P_endr_95- 24'!AK39=0," ",'P_endr_95- 24'!AK39)</f>
        <v>9.2905405405405411E-3</v>
      </c>
      <c r="R37" s="177">
        <f>IF('P_endr_95- 24'!AO39=0," ",'P_endr_95- 24'!AO39)</f>
        <v>-3.189313317582777E-3</v>
      </c>
      <c r="S37" t="str">
        <f>IF('P_endr_95- 24'!AP39=0," ",'P_endr_95- 24'!AP39)</f>
        <v xml:space="preserve"> </v>
      </c>
      <c r="T37" t="str">
        <f>IF('P_endr_95- 24'!AQ39=0," ",'P_endr_95- 24'!AQ39)</f>
        <v xml:space="preserve"> </v>
      </c>
      <c r="U37" t="str">
        <f>IF('P_endr_95- 24'!AR39=0," ",'P_endr_95- 24'!AR39)</f>
        <v xml:space="preserve"> </v>
      </c>
      <c r="V37" t="str">
        <f>IF('P_endr_95- 24'!AS39=0," ",'P_endr_95- 24'!AS39)</f>
        <v xml:space="preserve"> </v>
      </c>
    </row>
    <row r="38" spans="2:22" ht="14.1" customHeight="1" x14ac:dyDescent="0.2">
      <c r="B38" t="str">
        <f>IF('P_endr_95- 24'!B40=0," ",'P_endr_95- 24'!B40)</f>
        <v>5057 Ørland</v>
      </c>
      <c r="C38" s="179">
        <f>IF('P_endr_95- 24'!C40=0," ",'P_endr_95- 24'!C40)</f>
        <v>20363</v>
      </c>
      <c r="D38" s="179">
        <f>IF('P_endr_95- 24'!D40=0," ",'P_endr_95- 24'!D40)</f>
        <v>12042.895</v>
      </c>
      <c r="E38" s="180">
        <f>IF('P_endr_95- 24'!H40=0," ",'P_endr_95- 24'!H40)</f>
        <v>-8320.1049999999996</v>
      </c>
      <c r="F38" s="189">
        <f>IF('P_endr_95- 24'!M40=0," ",'P_endr_95- 24'!M40)</f>
        <v>-0.40858935323871726</v>
      </c>
      <c r="G38" s="182">
        <f>IF('P_endr_95- 24'!P40=0," ",'P_endr_95- 24'!P40)</f>
        <v>5.5117811852914506E-2</v>
      </c>
      <c r="H38" s="182">
        <f>IF('P_endr_95- 24'!Q40=0," ",'P_endr_95- 24'!Q40)</f>
        <v>3.8689698440486676E-2</v>
      </c>
      <c r="I38" s="181">
        <f t="shared" si="0"/>
        <v>-1.6428113412427829E-2</v>
      </c>
      <c r="J38" t="str">
        <f>IF('P_endr_95- 24'!V40=0," ",'P_endr_95- 24'!V40)</f>
        <v xml:space="preserve"> </v>
      </c>
      <c r="K38" t="str">
        <f>IF('P_endr_95- 24'!W40=0," ",'P_endr_95- 24'!W40)</f>
        <v>5057 Ørland</v>
      </c>
      <c r="L38">
        <f>IF('P_endr_95- 24'!X40=0," ",'P_endr_95- 24'!X40)</f>
        <v>248</v>
      </c>
      <c r="M38">
        <f>IF('P_endr_95- 24'!Y40=0," ",'P_endr_95- 24'!Y40)</f>
        <v>42</v>
      </c>
      <c r="N38" s="183">
        <f>IF('P_endr_95- 24'!AC40=0," ",'P_endr_95- 24'!AC40)</f>
        <v>-213</v>
      </c>
      <c r="O38" s="188">
        <f>IF('P_endr_95- 24'!AG40=0," ",'P_endr_95- 24'!AG40)</f>
        <v>-0.83064516129032262</v>
      </c>
      <c r="P38" s="176">
        <f>IF('P_endr_95- 24'!AJ40=0," ",'P_endr_95- 24'!AJ40)</f>
        <v>4.8286604361370715E-2</v>
      </c>
      <c r="Q38" s="176">
        <f>IF('P_endr_95- 24'!AK40=0," ",'P_endr_95- 24'!AK40)</f>
        <v>2.9560810810810811E-2</v>
      </c>
      <c r="R38" s="177">
        <f>IF('P_endr_95- 24'!AO40=0," ",'P_endr_95- 24'!AO40)</f>
        <v>-1.6966693846829327E-2</v>
      </c>
      <c r="S38" t="str">
        <f>IF('P_endr_95- 24'!AP40=0," ",'P_endr_95- 24'!AP40)</f>
        <v xml:space="preserve"> </v>
      </c>
      <c r="T38" t="str">
        <f>IF('P_endr_95- 24'!AQ40=0," ",'P_endr_95- 24'!AQ40)</f>
        <v xml:space="preserve"> </v>
      </c>
      <c r="U38" t="str">
        <f>IF('P_endr_95- 24'!AR40=0," ",'P_endr_95- 24'!AR40)</f>
        <v xml:space="preserve"> </v>
      </c>
      <c r="V38" t="str">
        <f>IF('P_endr_95- 24'!AS40=0," ",'P_endr_95- 24'!AS40)</f>
        <v xml:space="preserve"> </v>
      </c>
    </row>
    <row r="39" spans="2:22" ht="14.1" customHeight="1" x14ac:dyDescent="0.2">
      <c r="B39" t="str">
        <f>IF('P_endr_95- 24'!B41=0," ",'P_endr_95- 24'!B41)</f>
        <v>5058 Åfjord</v>
      </c>
      <c r="C39" s="179">
        <f>IF('P_endr_95- 24'!C41=0," ",'P_endr_95- 24'!C41)</f>
        <v>14145</v>
      </c>
      <c r="D39" s="179">
        <f>IF('P_endr_95- 24'!D41=0," ",'P_endr_95- 24'!D41)</f>
        <v>13188.169</v>
      </c>
      <c r="E39" s="180">
        <f>IF('P_endr_95- 24'!H41=0," ",'P_endr_95- 24'!H41)</f>
        <v>-956.83100000000013</v>
      </c>
      <c r="F39" s="189">
        <f>IF('P_endr_95- 24'!M41=0," ",'P_endr_95- 24'!M41)</f>
        <v>-6.7644468009897499E-2</v>
      </c>
      <c r="G39" s="182">
        <f>IF('P_endr_95- 24'!P41=0," ",'P_endr_95- 24'!P41)</f>
        <v>3.8287160470435386E-2</v>
      </c>
      <c r="H39" s="182">
        <f>IF('P_endr_95- 24'!Q41=0," ",'P_endr_95- 24'!Q41)</f>
        <v>4.2369071688508009E-2</v>
      </c>
      <c r="I39" s="181">
        <f t="shared" si="0"/>
        <v>4.081911218072623E-3</v>
      </c>
      <c r="J39" t="str">
        <f>IF('P_endr_95- 24'!V41=0," ",'P_endr_95- 24'!V41)</f>
        <v xml:space="preserve"> </v>
      </c>
      <c r="K39" t="str">
        <f>IF('P_endr_95- 24'!W41=0," ",'P_endr_95- 24'!W41)</f>
        <v>5058 Åfjord</v>
      </c>
      <c r="L39">
        <f>IF('P_endr_95- 24'!X41=0," ",'P_endr_95- 24'!X41)</f>
        <v>224</v>
      </c>
      <c r="M39">
        <f>IF('P_endr_95- 24'!Y41=0," ",'P_endr_95- 24'!Y41)</f>
        <v>47</v>
      </c>
      <c r="N39" s="183">
        <f>IF('P_endr_95- 24'!AC41=0," ",'P_endr_95- 24'!AC41)</f>
        <v>-183</v>
      </c>
      <c r="O39" s="188">
        <f>IF('P_endr_95- 24'!AG41=0," ",'P_endr_95- 24'!AG41)</f>
        <v>-0.7901785714285714</v>
      </c>
      <c r="P39" s="176">
        <f>IF('P_endr_95- 24'!AJ41=0," ",'P_endr_95- 24'!AJ41)</f>
        <v>4.3613707165109032E-2</v>
      </c>
      <c r="Q39" s="176">
        <f>IF('P_endr_95- 24'!AK41=0," ",'P_endr_95- 24'!AK41)</f>
        <v>3.4628378378378379E-2</v>
      </c>
      <c r="R39" s="177">
        <f>IF('P_endr_95- 24'!AO41=0," ",'P_endr_95- 24'!AO41)</f>
        <v>-8.5652358750270066E-3</v>
      </c>
      <c r="S39" t="str">
        <f>IF('P_endr_95- 24'!AP41=0," ",'P_endr_95- 24'!AP41)</f>
        <v xml:space="preserve"> </v>
      </c>
      <c r="T39" t="str">
        <f>IF('P_endr_95- 24'!AQ41=0," ",'P_endr_95- 24'!AQ41)</f>
        <v xml:space="preserve"> </v>
      </c>
      <c r="U39" t="str">
        <f>IF('P_endr_95- 24'!AR41=0," ",'P_endr_95- 24'!AR41)</f>
        <v xml:space="preserve"> </v>
      </c>
      <c r="V39" t="str">
        <f>IF('P_endr_95- 24'!AS41=0," ",'P_endr_95- 24'!AS41)</f>
        <v xml:space="preserve"> </v>
      </c>
    </row>
    <row r="40" spans="2:22" ht="14.1" customHeight="1" x14ac:dyDescent="0.2">
      <c r="B40" t="str">
        <f>IF('P_endr_95- 24'!B42=0," ",'P_endr_95- 24'!B42)</f>
        <v>5059 Orkland</v>
      </c>
      <c r="C40" s="179">
        <f>IF('P_endr_95- 24'!C42=0," ",'P_endr_95- 24'!C42)</f>
        <v>29371</v>
      </c>
      <c r="D40" s="179">
        <f>IF('P_endr_95- 24'!D42=0," ",'P_endr_95- 24'!D42)</f>
        <v>26934.589</v>
      </c>
      <c r="E40" s="180">
        <f>IF('P_endr_95- 24'!H42=0," ",'P_endr_95- 24'!H42)</f>
        <v>-2436.4110000000001</v>
      </c>
      <c r="F40" s="189">
        <f>IF('P_endr_95- 24'!M42=0," ",'P_endr_95- 24'!M42)</f>
        <v>-8.2952946784242962E-2</v>
      </c>
      <c r="G40" s="182">
        <f>IF('P_endr_95- 24'!P42=0," ",'P_endr_95- 24'!P42)</f>
        <v>7.9500331578448755E-2</v>
      </c>
      <c r="H40" s="182">
        <f>IF('P_endr_95- 24'!Q42=0," ",'P_endr_95- 24'!Q42)</f>
        <v>8.6531612708443395E-2</v>
      </c>
      <c r="I40" s="181">
        <f t="shared" si="0"/>
        <v>7.0312811299946404E-3</v>
      </c>
      <c r="J40" t="str">
        <f>IF('P_endr_95- 24'!V42=0," ",'P_endr_95- 24'!V42)</f>
        <v xml:space="preserve"> </v>
      </c>
      <c r="K40" t="str">
        <f>IF('P_endr_95- 24'!W42=0," ",'P_endr_95- 24'!W42)</f>
        <v>5059 Orkland</v>
      </c>
      <c r="L40">
        <f>IF('P_endr_95- 24'!X42=0," ",'P_endr_95- 24'!X42)</f>
        <v>392</v>
      </c>
      <c r="M40">
        <f>IF('P_endr_95- 24'!Y42=0," ",'P_endr_95- 24'!Y42)</f>
        <v>97</v>
      </c>
      <c r="N40" s="183">
        <f>IF('P_endr_95- 24'!AC42=0," ",'P_endr_95- 24'!AC42)</f>
        <v>-302</v>
      </c>
      <c r="O40" s="188">
        <f>IF('P_endr_95- 24'!AG42=0," ",'P_endr_95- 24'!AG42)</f>
        <v>-0.75255102040816324</v>
      </c>
      <c r="P40" s="176">
        <f>IF('P_endr_95- 24'!AJ42=0," ",'P_endr_95- 24'!AJ42)</f>
        <v>7.6323987538940805E-2</v>
      </c>
      <c r="Q40" s="176">
        <f>IF('P_endr_95- 24'!AK42=0," ",'P_endr_95- 24'!AK42)</f>
        <v>7.6013513513513514E-2</v>
      </c>
      <c r="R40" s="177">
        <f>IF('P_endr_95- 24'!AO42=0," ",'P_endr_95- 24'!AO42)</f>
        <v>-3.9899084934523626E-3</v>
      </c>
      <c r="S40" t="str">
        <f>IF('P_endr_95- 24'!AP42=0," ",'P_endr_95- 24'!AP42)</f>
        <v xml:space="preserve"> </v>
      </c>
      <c r="T40" t="str">
        <f>IF('P_endr_95- 24'!AQ42=0," ",'P_endr_95- 24'!AQ42)</f>
        <v xml:space="preserve"> </v>
      </c>
      <c r="U40" t="str">
        <f>IF('P_endr_95- 24'!AR42=0," ",'P_endr_95- 24'!AR42)</f>
        <v xml:space="preserve"> </v>
      </c>
      <c r="V40" t="str">
        <f>IF('P_endr_95- 24'!AS42=0," ",'P_endr_95- 24'!AS42)</f>
        <v xml:space="preserve"> </v>
      </c>
    </row>
    <row r="41" spans="2:22" ht="14.1" customHeight="1" x14ac:dyDescent="0.2">
      <c r="B41" t="str">
        <f>IF('P_endr_95- 24'!B43=0," ",'P_endr_95- 24'!B43)</f>
        <v>5060 Nærøysund</v>
      </c>
      <c r="C41" s="179">
        <f>IF('P_endr_95- 24'!C43=0," ",'P_endr_95- 24'!C43)</f>
        <v>16564</v>
      </c>
      <c r="D41" s="179">
        <f>IF('P_endr_95- 24'!D43=0," ",'P_endr_95- 24'!D43)</f>
        <v>16523.657999999999</v>
      </c>
      <c r="E41" s="180">
        <f>IF('P_endr_95- 24'!H43=0," ",'P_endr_95- 24'!H43)</f>
        <v>-40.342000000000553</v>
      </c>
      <c r="F41" s="189">
        <f>IF('P_endr_95- 24'!M43=0," ",'P_endr_95- 24'!M43)</f>
        <v>-2.4355228205747738E-3</v>
      </c>
      <c r="G41" s="182">
        <f>IF('P_endr_95- 24'!P43=0," ",'P_endr_95- 24'!P43)</f>
        <v>4.4834819797263462E-2</v>
      </c>
      <c r="H41" s="182">
        <f>IF('P_endr_95- 24'!Q43=0," ",'P_endr_95- 24'!Q43)</f>
        <v>5.3084855855152366E-2</v>
      </c>
      <c r="I41" s="181">
        <f t="shared" si="0"/>
        <v>8.2500360578889043E-3</v>
      </c>
      <c r="J41" t="str">
        <f>IF('P_endr_95- 24'!V43=0," ",'P_endr_95- 24'!V43)</f>
        <v xml:space="preserve"> </v>
      </c>
      <c r="K41" t="str">
        <f>IF('P_endr_95- 24'!W43=0," ",'P_endr_95- 24'!W43)</f>
        <v>5060 Nærøysund</v>
      </c>
      <c r="L41">
        <f>IF('P_endr_95- 24'!X43=0," ",'P_endr_95- 24'!X43)</f>
        <v>250</v>
      </c>
      <c r="M41">
        <f>IF('P_endr_95- 24'!Y43=0," ",'P_endr_95- 24'!Y43)</f>
        <v>69</v>
      </c>
      <c r="N41" s="183">
        <f>IF('P_endr_95- 24'!AC43=0," ",'P_endr_95- 24'!AC43)</f>
        <v>-187</v>
      </c>
      <c r="O41" s="188">
        <f>IF('P_endr_95- 24'!AG43=0," ",'P_endr_95- 24'!AG43)</f>
        <v>-0.72399999999999998</v>
      </c>
      <c r="P41" s="176">
        <f>IF('P_endr_95- 24'!AJ43=0," ",'P_endr_95- 24'!AJ43)</f>
        <v>4.8676012461059188E-2</v>
      </c>
      <c r="Q41" s="176">
        <f>IF('P_endr_95- 24'!AK43=0," ",'P_endr_95- 24'!AK43)</f>
        <v>5.3209459459459457E-2</v>
      </c>
      <c r="R41" s="177">
        <f>IF('P_endr_95- 24'!AO43=0," ",'P_endr_95- 24'!AO43)</f>
        <v>2.7781262414016614E-3</v>
      </c>
      <c r="S41" t="str">
        <f>IF('P_endr_95- 24'!AP43=0," ",'P_endr_95- 24'!AP43)</f>
        <v xml:space="preserve"> </v>
      </c>
      <c r="T41" t="str">
        <f>IF('P_endr_95- 24'!AQ43=0," ",'P_endr_95- 24'!AQ43)</f>
        <v xml:space="preserve"> </v>
      </c>
      <c r="U41" t="str">
        <f>IF('P_endr_95- 24'!AR43=0," ",'P_endr_95- 24'!AR43)</f>
        <v xml:space="preserve"> </v>
      </c>
      <c r="V41" t="str">
        <f>IF('P_endr_95- 24'!AS43=0," ",'P_endr_95- 24'!AS43)</f>
        <v xml:space="preserve"> </v>
      </c>
    </row>
    <row r="42" spans="2:22" ht="14.1" customHeight="1" x14ac:dyDescent="0.2">
      <c r="B42" t="str">
        <f>IF('P_endr_95- 24'!B44=0," ",'P_endr_95- 24'!B44)</f>
        <v>5061 Rindal</v>
      </c>
      <c r="C42" s="179">
        <f>IF('P_endr_95- 24'!C44=0," ",'P_endr_95- 24'!C44)</f>
        <v>9330</v>
      </c>
      <c r="D42" s="179">
        <f>IF('P_endr_95- 24'!D44=0," ",'P_endr_95- 24'!D44)</f>
        <v>10375.040000000001</v>
      </c>
      <c r="E42" s="180">
        <f>IF('P_endr_95- 24'!H44=0," ",'P_endr_95- 24'!H44)</f>
        <v>1045.0400000000009</v>
      </c>
      <c r="F42" s="189">
        <f>IF('P_endr_95- 24'!M44=0," ",'P_endr_95- 24'!M44)</f>
        <v>0.1120085744908897</v>
      </c>
      <c r="G42" s="182">
        <f>IF('P_endr_95- 24'!P44=0," ",'P_endr_95- 24'!P44)</f>
        <v>2.5254097362259604E-2</v>
      </c>
      <c r="H42" s="182">
        <f>IF('P_endr_95- 24'!Q44=0," ",'P_endr_95- 24'!Q44)</f>
        <v>3.3331451358497015E-2</v>
      </c>
      <c r="I42" s="181">
        <f t="shared" si="0"/>
        <v>8.0773539962374109E-3</v>
      </c>
      <c r="J42" t="str">
        <f>IF('P_endr_95- 24'!V44=0," ",'P_endr_95- 24'!V44)</f>
        <v xml:space="preserve"> </v>
      </c>
      <c r="K42" t="str">
        <f>IF('P_endr_95- 24'!W44=0," ",'P_endr_95- 24'!W44)</f>
        <v>5061 Rindal</v>
      </c>
      <c r="L42">
        <f>IF('P_endr_95- 24'!X44=0," ",'P_endr_95- 24'!X44)</f>
        <v>134</v>
      </c>
      <c r="M42">
        <f>IF('P_endr_95- 24'!Y44=0," ",'P_endr_95- 24'!Y44)</f>
        <v>42</v>
      </c>
      <c r="N42" s="183">
        <f>IF('P_endr_95- 24'!AC44=0," ",'P_endr_95- 24'!AC44)</f>
        <v>-96</v>
      </c>
      <c r="O42" s="188">
        <f>IF('P_endr_95- 24'!AG44=0," ",'P_endr_95- 24'!AG44)</f>
        <v>-0.68656716417910446</v>
      </c>
      <c r="P42" s="176">
        <f>IF('P_endr_95- 24'!AJ44=0," ",'P_endr_95- 24'!AJ44)</f>
        <v>2.6090342679127725E-2</v>
      </c>
      <c r="Q42" s="176">
        <f>IF('P_endr_95- 24'!AK44=0," ",'P_endr_95- 24'!AK44)</f>
        <v>3.2094594594594593E-2</v>
      </c>
      <c r="R42" s="177">
        <f>IF('P_endr_95- 24'!AO44=0," ",'P_endr_95- 24'!AO44)</f>
        <v>5.2295678354136628E-3</v>
      </c>
      <c r="S42" t="str">
        <f>IF('P_endr_95- 24'!AP44=0," ",'P_endr_95- 24'!AP44)</f>
        <v xml:space="preserve"> </v>
      </c>
      <c r="T42" t="str">
        <f>IF('P_endr_95- 24'!AQ44=0," ",'P_endr_95- 24'!AQ44)</f>
        <v xml:space="preserve"> </v>
      </c>
      <c r="U42" t="str">
        <f>IF('P_endr_95- 24'!AR44=0," ",'P_endr_95- 24'!AR44)</f>
        <v xml:space="preserve"> </v>
      </c>
      <c r="V42" t="str">
        <f>IF('P_endr_95- 24'!AS44=0," ",'P_endr_95- 24'!AS44)</f>
        <v xml:space="preserve"> </v>
      </c>
    </row>
    <row r="43" spans="2:22" ht="14.1" customHeight="1" x14ac:dyDescent="0.2">
      <c r="B43" s="191" t="str">
        <f>IF('P_endr_95- 24'!B45=0," ",'P_endr_95- 24'!B45)</f>
        <v>Trøndelag</v>
      </c>
      <c r="C43" s="193">
        <f>IF('P_endr_95- 24'!C45=0," ",'P_endr_95- 24'!C45)</f>
        <v>369445</v>
      </c>
      <c r="D43" s="193">
        <f>IF('P_endr_95- 24'!D45=0," ",'P_endr_95- 24'!D45)</f>
        <v>311268.77400000003</v>
      </c>
      <c r="E43" s="194">
        <f>IF('P_endr_95- 24'!H45=0," ",'P_endr_95- 24'!H45)</f>
        <v>-58176.225999999966</v>
      </c>
      <c r="F43" s="195">
        <f>IF('P_endr_95- 24'!M45=0," ",'P_endr_95- 24'!M45)</f>
        <v>-0.15746924711391402</v>
      </c>
      <c r="G43" s="202">
        <f>IF('P_endr_95- 24'!P45=0," ",'P_endr_95- 24'!P45)</f>
        <v>1</v>
      </c>
      <c r="H43" s="202">
        <f>IF('P_endr_95- 24'!Q45=0," ",'P_endr_95- 24'!Q45)</f>
        <v>1</v>
      </c>
      <c r="I43" s="196">
        <f t="shared" si="0"/>
        <v>0</v>
      </c>
      <c r="J43" t="str">
        <f>IF('P_endr_95- 24'!V45=0," ",'P_endr_95- 24'!V45)</f>
        <v xml:space="preserve"> </v>
      </c>
      <c r="K43" s="191" t="str">
        <f>IF('P_endr_95- 24'!W45=0," ",'P_endr_95- 24'!W45)</f>
        <v>Trøndelag</v>
      </c>
      <c r="L43" s="197">
        <f>IF('P_endr_95- 24'!X45=0," ",'P_endr_95- 24'!X45)</f>
        <v>5136</v>
      </c>
      <c r="M43" s="197">
        <f>IF('P_endr_95- 24'!Y45=0," ",'P_endr_95- 24'!Y45)</f>
        <v>1341</v>
      </c>
      <c r="N43" s="198">
        <f>IF('P_endr_95- 24'!AC45=0," ",'P_endr_95- 24'!AC45)</f>
        <v>-3952</v>
      </c>
      <c r="O43" s="199">
        <f>IF('P_endr_95- 24'!AG45=0," ",'P_endr_95- 24'!AG45)</f>
        <v>-0.73890186915887845</v>
      </c>
      <c r="P43" s="203">
        <f>IF('P_endr_95- 24'!AJ45=0," ",'P_endr_95- 24'!AJ45)</f>
        <v>1</v>
      </c>
      <c r="Q43" s="203">
        <f>IF('P_endr_95- 24'!AK45=0," ",'P_endr_95- 24'!AK45)</f>
        <v>1</v>
      </c>
      <c r="R43" s="203">
        <v>0</v>
      </c>
      <c r="S43" t="str">
        <f>IF('P_endr_95- 24'!AP45=0," ",'P_endr_95- 24'!AP45)</f>
        <v xml:space="preserve"> </v>
      </c>
      <c r="T43" t="str">
        <f>IF('P_endr_95- 24'!AQ45=0," ",'P_endr_95- 24'!AQ45)</f>
        <v xml:space="preserve"> </v>
      </c>
      <c r="U43" t="str">
        <f>IF('P_endr_95- 24'!AR45=0," ",'P_endr_95- 24'!AR45)</f>
        <v xml:space="preserve"> </v>
      </c>
      <c r="V43" t="str">
        <f>IF('P_endr_95- 24'!AS45=0," ",'P_endr_95- 24'!AS45)</f>
        <v xml:space="preserve"> </v>
      </c>
    </row>
    <row r="44" spans="2:22" ht="15" customHeight="1" x14ac:dyDescent="0.2">
      <c r="B44" s="22" t="str">
        <f>IF('P_endr_95- 24'!B46=0," ",'P_endr_95- 24'!B46)</f>
        <v xml:space="preserve"> </v>
      </c>
      <c r="C44" s="22" t="str">
        <f>IF('P_endr_95- 24'!C46=0," ",'P_endr_95- 24'!C46)</f>
        <v xml:space="preserve"> </v>
      </c>
      <c r="D44" s="22" t="str">
        <f>IF('P_endr_95- 24'!D46=0," ",'P_endr_95- 24'!D46)</f>
        <v xml:space="preserve"> </v>
      </c>
      <c r="E44" s="22" t="str">
        <f>IF('P_endr_95- 24'!H46=0," ",'P_endr_95- 24'!H46)</f>
        <v xml:space="preserve"> </v>
      </c>
      <c r="F44" s="22" t="str">
        <f>IF('P_endr_95- 24'!M46=0," ",'P_endr_95- 24'!M46)</f>
        <v xml:space="preserve"> </v>
      </c>
      <c r="G44" s="22" t="str">
        <f>IF('P_endr_95- 24'!P46=0," ",'P_endr_95- 24'!P46)</f>
        <v xml:space="preserve"> </v>
      </c>
      <c r="H44" s="22" t="str">
        <f>IF('P_endr_95- 24'!Q46=0," ",'P_endr_95- 24'!Q46)</f>
        <v xml:space="preserve"> </v>
      </c>
      <c r="I44" s="22" t="str">
        <f>IF('P_endr_95- 24'!R46=0," ",'P_endr_95- 24'!R46)</f>
        <v xml:space="preserve"> </v>
      </c>
      <c r="J44" s="22" t="str">
        <f>IF('P_endr_95- 24'!V46=0," ",'P_endr_95- 24'!V46)</f>
        <v xml:space="preserve"> </v>
      </c>
      <c r="K44" s="22" t="str">
        <f>IF('P_endr_95- 24'!W46=0," ",'P_endr_95- 24'!W46)</f>
        <v xml:space="preserve"> </v>
      </c>
      <c r="L44" s="22" t="str">
        <f>IF('P_endr_95- 24'!X46=0," ",'P_endr_95- 24'!X46)</f>
        <v xml:space="preserve"> </v>
      </c>
      <c r="M44" s="22" t="str">
        <f>IF('P_endr_95- 24'!Y46=0," ",'P_endr_95- 24'!Y46)</f>
        <v xml:space="preserve"> </v>
      </c>
      <c r="N44" s="22" t="str">
        <f>IF('P_endr_95- 24'!AC46=0," ",'P_endr_95- 24'!AC46)</f>
        <v xml:space="preserve"> </v>
      </c>
      <c r="O44" t="str">
        <f>IF('P_endr_95- 24'!AG46=0," ",'P_endr_95- 24'!AG46)</f>
        <v xml:space="preserve"> </v>
      </c>
      <c r="P44" t="str">
        <f>IF('P_endr_95- 24'!AJ46=0," ",'P_endr_95- 24'!AJ46)</f>
        <v xml:space="preserve"> </v>
      </c>
      <c r="Q44" t="str">
        <f>IF('P_endr_95- 24'!AK46=0," ",'P_endr_95- 24'!AK46)</f>
        <v xml:space="preserve"> </v>
      </c>
      <c r="R44" t="str">
        <f>IF('P_endr_95- 24'!AO46=0," ",'P_endr_95- 24'!AO46)</f>
        <v xml:space="preserve"> </v>
      </c>
      <c r="S44" t="str">
        <f>IF('P_endr_95- 24'!AP46=0," ",'P_endr_95- 24'!AP46)</f>
        <v xml:space="preserve"> </v>
      </c>
      <c r="T44" t="str">
        <f>IF('P_endr_95- 24'!AQ46=0," ",'P_endr_95- 24'!AQ46)</f>
        <v xml:space="preserve"> </v>
      </c>
      <c r="U44" t="str">
        <f>IF('P_endr_95- 24'!AR46=0," ",'P_endr_95- 24'!AR46)</f>
        <v xml:space="preserve"> </v>
      </c>
      <c r="V44" t="str">
        <f>IF('P_endr_95- 24'!AS46=0," ",'P_endr_95- 24'!AS46)</f>
        <v xml:space="preserve"> </v>
      </c>
    </row>
    <row r="45" spans="2:22" ht="15" customHeight="1" x14ac:dyDescent="0.2">
      <c r="O45" t="str">
        <f>IF('P_endr_95- 24'!AG47=0," ",'P_endr_95- 24'!AG47)</f>
        <v xml:space="preserve"> </v>
      </c>
      <c r="P45" t="str">
        <f>IF('P_endr_95- 24'!AJ47=0," ",'P_endr_95- 24'!AJ47)</f>
        <v xml:space="preserve"> </v>
      </c>
      <c r="Q45" t="str">
        <f>IF('P_endr_95- 24'!AK47=0," ",'P_endr_95- 24'!AK47)</f>
        <v xml:space="preserve"> </v>
      </c>
      <c r="R45" t="str">
        <f>IF('P_endr_95- 24'!AO47=0," ",'P_endr_95- 24'!AO47)</f>
        <v xml:space="preserve"> </v>
      </c>
      <c r="S45" t="str">
        <f>IF('P_endr_95- 24'!AP47=0," ",'P_endr_95- 24'!AP47)</f>
        <v xml:space="preserve"> </v>
      </c>
      <c r="T45" t="str">
        <f>IF('P_endr_95- 24'!AQ47=0," ",'P_endr_95- 24'!AQ47)</f>
        <v xml:space="preserve"> </v>
      </c>
      <c r="U45" t="str">
        <f>IF('P_endr_95- 24'!AR47=0," ",'P_endr_95- 24'!AR47)</f>
        <v xml:space="preserve"> </v>
      </c>
      <c r="V45" t="str">
        <f>IF('P_endr_95- 24'!AS47=0," ",'P_endr_95- 24'!AS47)</f>
        <v xml:space="preserve"> </v>
      </c>
    </row>
    <row r="46" spans="2:22" ht="15" customHeight="1" x14ac:dyDescent="0.2"/>
    <row r="47" spans="2:22" ht="15" customHeight="1" x14ac:dyDescent="0.2"/>
    <row r="48" spans="2:22" ht="15" customHeight="1" x14ac:dyDescent="0.2"/>
    <row r="49" ht="15" customHeight="1" x14ac:dyDescent="0.2"/>
  </sheetData>
  <mergeCells count="7">
    <mergeCell ref="B2:I2"/>
    <mergeCell ref="P3:Q3"/>
    <mergeCell ref="E3:F3"/>
    <mergeCell ref="N3:O3"/>
    <mergeCell ref="C3:D3"/>
    <mergeCell ref="G3:H3"/>
    <mergeCell ref="L3:M3"/>
  </mergeCells>
  <conditionalFormatting sqref="B5:I6 K5:N6 O5:V45 B7:N43">
    <cfRule type="containsBlanks" dxfId="4" priority="1">
      <formula>LEN(TRIM(B5))=0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B6D88-1280-42CF-8273-C1F12927B92E}">
  <sheetPr>
    <tabColor theme="7"/>
  </sheetPr>
  <dimension ref="B1:AF59"/>
  <sheetViews>
    <sheetView workbookViewId="0">
      <selection activeCell="B4" sqref="B4"/>
    </sheetView>
  </sheetViews>
  <sheetFormatPr baseColWidth="10" defaultRowHeight="12" x14ac:dyDescent="0.2"/>
  <cols>
    <col min="1" max="1" width="3.5" style="22" customWidth="1"/>
    <col min="2" max="2" width="17.6640625" style="21" customWidth="1"/>
    <col min="3" max="3" width="8.33203125" style="21" customWidth="1"/>
    <col min="4" max="30" width="7.83203125" style="21" customWidth="1"/>
    <col min="31" max="32" width="6.83203125" style="22" customWidth="1"/>
    <col min="33" max="16384" width="12" style="22"/>
  </cols>
  <sheetData>
    <row r="1" spans="2:32" ht="68.25" customHeight="1" x14ac:dyDescent="0.2"/>
    <row r="2" spans="2:32" ht="30.75" customHeight="1" x14ac:dyDescent="0.2"/>
    <row r="3" spans="2:32" ht="26.25" customHeight="1" x14ac:dyDescent="0.2">
      <c r="B3" s="24" t="str">
        <f>P_Ant.prod!C8</f>
        <v>Antall melekeverandører i Trøndelag 1995 -2024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 spans="2:32" ht="12" customHeight="1" x14ac:dyDescent="0.2">
      <c r="B4" s="265" t="s">
        <v>156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</row>
    <row r="5" spans="2:32" ht="21" customHeight="1" x14ac:dyDescent="0.2">
      <c r="B5" s="162" t="s">
        <v>85</v>
      </c>
      <c r="C5" s="35">
        <f>P_Ant.prod!AJ13</f>
        <v>1995</v>
      </c>
      <c r="D5" s="35">
        <f>P_Ant.prod!AK13</f>
        <v>1996</v>
      </c>
      <c r="E5" s="35">
        <f>P_Ant.prod!AL13</f>
        <v>1997</v>
      </c>
      <c r="F5" s="35">
        <f>P_Ant.prod!AM13</f>
        <v>1998</v>
      </c>
      <c r="G5" s="35">
        <f>P_Ant.prod!AN13</f>
        <v>1999</v>
      </c>
      <c r="H5" s="35">
        <f>P_Ant.prod!AO13</f>
        <v>2000</v>
      </c>
      <c r="I5" s="35">
        <f>P_Ant.prod!AP13</f>
        <v>2001</v>
      </c>
      <c r="J5" s="35">
        <f>P_Ant.prod!AQ13</f>
        <v>2002</v>
      </c>
      <c r="K5" s="35">
        <f>P_Ant.prod!AR13</f>
        <v>2003</v>
      </c>
      <c r="L5" s="35">
        <f>P_Ant.prod!AS13</f>
        <v>2004</v>
      </c>
      <c r="M5" s="35">
        <f>P_Ant.prod!AT13</f>
        <v>2005</v>
      </c>
      <c r="N5" s="35">
        <f>P_Ant.prod!AU13</f>
        <v>2006</v>
      </c>
      <c r="O5" s="35">
        <f>P_Ant.prod!AV13</f>
        <v>2007</v>
      </c>
      <c r="P5" s="35">
        <f>P_Ant.prod!AW13</f>
        <v>2008</v>
      </c>
      <c r="Q5" s="35">
        <f>P_Ant.prod!AX13</f>
        <v>2009</v>
      </c>
      <c r="R5" s="35">
        <f>P_Ant.prod!AY13</f>
        <v>2010</v>
      </c>
      <c r="S5" s="35">
        <f>P_Ant.prod!AZ13</f>
        <v>2011</v>
      </c>
      <c r="T5" s="35">
        <f>P_Ant.prod!BA13</f>
        <v>2012</v>
      </c>
      <c r="U5" s="35">
        <f>P_Ant.prod!BB13</f>
        <v>2013</v>
      </c>
      <c r="V5" s="35">
        <f>P_Ant.prod!BC13</f>
        <v>2014</v>
      </c>
      <c r="W5" s="35">
        <f>P_Ant.prod!BD13</f>
        <v>2015</v>
      </c>
      <c r="X5" s="35">
        <f>P_Ant.prod!BE13</f>
        <v>2016</v>
      </c>
      <c r="Y5" s="35">
        <f>P_Ant.prod!BF13</f>
        <v>2017</v>
      </c>
      <c r="Z5" s="35">
        <f>P_Ant.prod!BG13</f>
        <v>2018</v>
      </c>
      <c r="AA5" s="35">
        <f>P_Ant.prod!BH13</f>
        <v>2019</v>
      </c>
      <c r="AB5" s="35">
        <f>P_Ant.prod!BI13</f>
        <v>2020</v>
      </c>
      <c r="AC5" s="35">
        <f>P_Ant.prod!BJ13</f>
        <v>2021</v>
      </c>
      <c r="AD5" s="35">
        <f>P_Ant.prod!BK13</f>
        <v>2022</v>
      </c>
      <c r="AE5" s="35">
        <f>P_Ant.prod!BL13</f>
        <v>2023</v>
      </c>
      <c r="AF5" s="35">
        <f>P_Ant.prod!BM13</f>
        <v>2024</v>
      </c>
    </row>
    <row r="6" spans="2:32" ht="14.1" customHeight="1" x14ac:dyDescent="0.2">
      <c r="B6" s="28" t="str">
        <f>IF(P_Ant.prod!AI14=0," ",P_Ant.prod!AI14)</f>
        <v>Flatanger</v>
      </c>
      <c r="C6" s="28">
        <f>IF(P_Ant.prod!AJ14=0," ",P_Ant.prod!AJ14)</f>
        <v>47</v>
      </c>
      <c r="D6" s="28">
        <f>IF(P_Ant.prod!AK14=0," ",P_Ant.prod!AK14)</f>
        <v>46</v>
      </c>
      <c r="E6" s="28">
        <f>IF(P_Ant.prod!AL14=0," ",P_Ant.prod!AL14)</f>
        <v>46</v>
      </c>
      <c r="F6" s="28">
        <f>IF(P_Ant.prod!AM14=0," ",P_Ant.prod!AM14)</f>
        <v>44</v>
      </c>
      <c r="G6" s="28">
        <f>IF(P_Ant.prod!AN14=0," ",P_Ant.prod!AN14)</f>
        <v>45</v>
      </c>
      <c r="H6" s="28">
        <f>IF(P_Ant.prod!AO14=0," ",P_Ant.prod!AO14)</f>
        <v>44</v>
      </c>
      <c r="I6" s="28">
        <f>IF(P_Ant.prod!AP14=0," ",P_Ant.prod!AP14)</f>
        <v>41</v>
      </c>
      <c r="J6" s="28">
        <f>IF(P_Ant.prod!AQ14=0," ",P_Ant.prod!AQ14)</f>
        <v>39</v>
      </c>
      <c r="K6" s="28">
        <f>IF(P_Ant.prod!AR14=0," ",P_Ant.prod!AR14)</f>
        <v>37</v>
      </c>
      <c r="L6" s="28">
        <f>IF(P_Ant.prod!AS14=0," ",P_Ant.prod!AS14)</f>
        <v>35</v>
      </c>
      <c r="M6" s="28">
        <f>IF(P_Ant.prod!AT14=0," ",P_Ant.prod!AT14)</f>
        <v>32</v>
      </c>
      <c r="N6" s="28">
        <f>IF(P_Ant.prod!AU14=0," ",P_Ant.prod!AU14)</f>
        <v>26</v>
      </c>
      <c r="O6" s="28">
        <f>IF(P_Ant.prod!AV14=0," ",P_Ant.prod!AV14)</f>
        <v>22</v>
      </c>
      <c r="P6" s="28">
        <f>IF(P_Ant.prod!AW14=0," ",P_Ant.prod!AW14)</f>
        <v>19</v>
      </c>
      <c r="Q6" s="28">
        <f>IF(P_Ant.prod!AX14=0," ",P_Ant.prod!AX14)</f>
        <v>16</v>
      </c>
      <c r="R6" s="28">
        <f>IF(P_Ant.prod!AY14=0," ",P_Ant.prod!AY14)</f>
        <v>14</v>
      </c>
      <c r="S6" s="28">
        <f>IF(P_Ant.prod!AZ14=0," ",P_Ant.prod!AZ14)</f>
        <v>15</v>
      </c>
      <c r="T6" s="28">
        <f>IF(P_Ant.prod!BA14=0," ",P_Ant.prod!BA14)</f>
        <v>14</v>
      </c>
      <c r="U6" s="28">
        <f>IF(P_Ant.prod!BB14=0," ",P_Ant.prod!BB14)</f>
        <v>12</v>
      </c>
      <c r="V6" s="28">
        <f>IF(P_Ant.prod!BC14=0," ",P_Ant.prod!BC14)</f>
        <v>11</v>
      </c>
      <c r="W6" s="28">
        <f>IF(P_Ant.prod!BD14=0," ",P_Ant.prod!BD14)</f>
        <v>11</v>
      </c>
      <c r="X6" s="28">
        <f>IF(P_Ant.prod!BE14=0," ",P_Ant.prod!BE14)</f>
        <v>9</v>
      </c>
      <c r="Y6" s="28">
        <f>IF(P_Ant.prod!BF14=0," ",P_Ant.prod!BF14)</f>
        <v>8</v>
      </c>
      <c r="Z6" s="28">
        <f>IF(P_Ant.prod!BG14=0," ",P_Ant.prod!BG14)</f>
        <v>8</v>
      </c>
      <c r="AA6" s="28">
        <f>IF(P_Ant.prod!BH14=0," ",P_Ant.prod!BH14)</f>
        <v>8</v>
      </c>
      <c r="AB6" s="28">
        <f>IF(P_Ant.prod!BI14=0," ",P_Ant.prod!BI14)</f>
        <v>7</v>
      </c>
      <c r="AC6" s="28">
        <f>IF(P_Ant.prod!BJ14=0," ",P_Ant.prod!BJ14)</f>
        <v>6</v>
      </c>
      <c r="AD6" s="28">
        <f>IF(P_Ant.prod!BK14=0," ",P_Ant.prod!BK14)</f>
        <v>6</v>
      </c>
      <c r="AE6" s="28">
        <f>IF(P_Ant.prod!BL14=0," ",P_Ant.prod!BL14)</f>
        <v>5</v>
      </c>
      <c r="AF6" s="28">
        <f>IF(P_Ant.prod!BM14=0," ",P_Ant.prod!BM14)</f>
        <v>4</v>
      </c>
    </row>
    <row r="7" spans="2:32" ht="14.1" customHeight="1" x14ac:dyDescent="0.2">
      <c r="B7" s="28" t="str">
        <f>IF(P_Ant.prod!AI15=0," ",P_Ant.prod!AI15)</f>
        <v>Frosta</v>
      </c>
      <c r="C7" s="28">
        <f>IF(P_Ant.prod!AJ15=0," ",P_Ant.prod!AJ15)</f>
        <v>33</v>
      </c>
      <c r="D7" s="28">
        <f>IF(P_Ant.prod!AK15=0," ",P_Ant.prod!AK15)</f>
        <v>32</v>
      </c>
      <c r="E7" s="28">
        <f>IF(P_Ant.prod!AL15=0," ",P_Ant.prod!AL15)</f>
        <v>32</v>
      </c>
      <c r="F7" s="28">
        <f>IF(P_Ant.prod!AM15=0," ",P_Ant.prod!AM15)</f>
        <v>32</v>
      </c>
      <c r="G7" s="28">
        <f>IF(P_Ant.prod!AN15=0," ",P_Ant.prod!AN15)</f>
        <v>29</v>
      </c>
      <c r="H7" s="28">
        <f>IF(P_Ant.prod!AO15=0," ",P_Ant.prod!AO15)</f>
        <v>28</v>
      </c>
      <c r="I7" s="28">
        <f>IF(P_Ant.prod!AP15=0," ",P_Ant.prod!AP15)</f>
        <v>25</v>
      </c>
      <c r="J7" s="28">
        <f>IF(P_Ant.prod!AQ15=0," ",P_Ant.prod!AQ15)</f>
        <v>23</v>
      </c>
      <c r="K7" s="28">
        <f>IF(P_Ant.prod!AR15=0," ",P_Ant.prod!AR15)</f>
        <v>19</v>
      </c>
      <c r="L7" s="28">
        <f>IF(P_Ant.prod!AS15=0," ",P_Ant.prod!AS15)</f>
        <v>18</v>
      </c>
      <c r="M7" s="28">
        <f>IF(P_Ant.prod!AT15=0," ",P_Ant.prod!AT15)</f>
        <v>17</v>
      </c>
      <c r="N7" s="28">
        <f>IF(P_Ant.prod!AU15=0," ",P_Ant.prod!AU15)</f>
        <v>17</v>
      </c>
      <c r="O7" s="28">
        <f>IF(P_Ant.prod!AV15=0," ",P_Ant.prod!AV15)</f>
        <v>15</v>
      </c>
      <c r="P7" s="28">
        <f>IF(P_Ant.prod!AW15=0," ",P_Ant.prod!AW15)</f>
        <v>11</v>
      </c>
      <c r="Q7" s="28">
        <f>IF(P_Ant.prod!AX15=0," ",P_Ant.prod!AX15)</f>
        <v>10</v>
      </c>
      <c r="R7" s="28">
        <f>IF(P_Ant.prod!AY15=0," ",P_Ant.prod!AY15)</f>
        <v>9</v>
      </c>
      <c r="S7" s="28">
        <f>IF(P_Ant.prod!AZ15=0," ",P_Ant.prod!AZ15)</f>
        <v>9</v>
      </c>
      <c r="T7" s="28">
        <f>IF(P_Ant.prod!BA15=0," ",P_Ant.prod!BA15)</f>
        <v>9</v>
      </c>
      <c r="U7" s="28">
        <f>IF(P_Ant.prod!BB15=0," ",P_Ant.prod!BB15)</f>
        <v>9</v>
      </c>
      <c r="V7" s="28">
        <f>IF(P_Ant.prod!BC15=0," ",P_Ant.prod!BC15)</f>
        <v>9</v>
      </c>
      <c r="W7" s="28">
        <f>IF(P_Ant.prod!BD15=0," ",P_Ant.prod!BD15)</f>
        <v>10</v>
      </c>
      <c r="X7" s="28">
        <f>IF(P_Ant.prod!BE15=0," ",P_Ant.prod!BE15)</f>
        <v>10</v>
      </c>
      <c r="Y7" s="28">
        <f>IF(P_Ant.prod!BF15=0," ",P_Ant.prod!BF15)</f>
        <v>10</v>
      </c>
      <c r="Z7" s="28">
        <f>IF(P_Ant.prod!BG15=0," ",P_Ant.prod!BG15)</f>
        <v>8</v>
      </c>
      <c r="AA7" s="28">
        <f>IF(P_Ant.prod!BH15=0," ",P_Ant.prod!BH15)</f>
        <v>8</v>
      </c>
      <c r="AB7" s="28">
        <f>IF(P_Ant.prod!BI15=0," ",P_Ant.prod!BI15)</f>
        <v>7</v>
      </c>
      <c r="AC7" s="28">
        <f>IF(P_Ant.prod!BJ15=0," ",P_Ant.prod!BJ15)</f>
        <v>7</v>
      </c>
      <c r="AD7" s="28">
        <f>IF(P_Ant.prod!BK15=0," ",P_Ant.prod!BK15)</f>
        <v>6</v>
      </c>
      <c r="AE7" s="28">
        <f>IF(P_Ant.prod!BL15=0," ",P_Ant.prod!BL15)</f>
        <v>5</v>
      </c>
      <c r="AF7" s="28">
        <f>IF(P_Ant.prod!BM15=0," ",P_Ant.prod!BM15)</f>
        <v>6</v>
      </c>
    </row>
    <row r="8" spans="2:32" ht="14.1" customHeight="1" x14ac:dyDescent="0.2">
      <c r="B8" s="28" t="str">
        <f>IF(P_Ant.prod!AI16=0," ",P_Ant.prod!AI16)</f>
        <v>Frøya</v>
      </c>
      <c r="C8" s="28">
        <f>IF(P_Ant.prod!AJ16=0," ",P_Ant.prod!AJ16)</f>
        <v>20</v>
      </c>
      <c r="D8" s="28">
        <f>IF(P_Ant.prod!AK16=0," ",P_Ant.prod!AK16)</f>
        <v>20</v>
      </c>
      <c r="E8" s="28">
        <f>IF(P_Ant.prod!AL16=0," ",P_Ant.prod!AL16)</f>
        <v>20</v>
      </c>
      <c r="F8" s="28">
        <f>IF(P_Ant.prod!AM16=0," ",P_Ant.prod!AM16)</f>
        <v>19</v>
      </c>
      <c r="G8" s="28">
        <f>IF(P_Ant.prod!AN16=0," ",P_Ant.prod!AN16)</f>
        <v>18</v>
      </c>
      <c r="H8" s="28">
        <f>IF(P_Ant.prod!AO16=0," ",P_Ant.prod!AO16)</f>
        <v>17</v>
      </c>
      <c r="I8" s="28">
        <f>IF(P_Ant.prod!AP16=0," ",P_Ant.prod!AP16)</f>
        <v>13</v>
      </c>
      <c r="J8" s="28">
        <f>IF(P_Ant.prod!AQ16=0," ",P_Ant.prod!AQ16)</f>
        <v>12</v>
      </c>
      <c r="K8" s="28">
        <f>IF(P_Ant.prod!AR16=0," ",P_Ant.prod!AR16)</f>
        <v>12</v>
      </c>
      <c r="L8" s="28">
        <f>IF(P_Ant.prod!AS16=0," ",P_Ant.prod!AS16)</f>
        <v>10</v>
      </c>
      <c r="M8" s="28">
        <f>IF(P_Ant.prod!AT16=0," ",P_Ant.prod!AT16)</f>
        <v>10</v>
      </c>
      <c r="N8" s="28">
        <f>IF(P_Ant.prod!AU16=0," ",P_Ant.prod!AU16)</f>
        <v>9</v>
      </c>
      <c r="O8" s="28">
        <f>IF(P_Ant.prod!AV16=0," ",P_Ant.prod!AV16)</f>
        <v>8</v>
      </c>
      <c r="P8" s="28">
        <f>IF(P_Ant.prod!AW16=0," ",P_Ant.prod!AW16)</f>
        <v>5</v>
      </c>
      <c r="Q8" s="28">
        <f>IF(P_Ant.prod!AX16=0," ",P_Ant.prod!AX16)</f>
        <v>4</v>
      </c>
      <c r="R8" s="28">
        <f>IF(P_Ant.prod!AY16=0," ",P_Ant.prod!AY16)</f>
        <v>4</v>
      </c>
      <c r="S8" s="28">
        <f>IF(P_Ant.prod!AZ16=0," ",P_Ant.prod!AZ16)</f>
        <v>4</v>
      </c>
      <c r="T8" s="28">
        <f>IF(P_Ant.prod!BA16=0," ",P_Ant.prod!BA16)</f>
        <v>4</v>
      </c>
      <c r="U8" s="28">
        <f>IF(P_Ant.prod!BB16=0," ",P_Ant.prod!BB16)</f>
        <v>3</v>
      </c>
      <c r="V8" s="28">
        <f>IF(P_Ant.prod!BC16=0," ",P_Ant.prod!BC16)</f>
        <v>3</v>
      </c>
      <c r="W8" s="28">
        <f>IF(P_Ant.prod!BD16=0," ",P_Ant.prod!BD16)</f>
        <v>3</v>
      </c>
      <c r="X8" s="28">
        <f>IF(P_Ant.prod!BE16=0," ",P_Ant.prod!BE16)</f>
        <v>3</v>
      </c>
      <c r="Y8" s="28">
        <f>IF(P_Ant.prod!BF16=0," ",P_Ant.prod!BF16)</f>
        <v>3</v>
      </c>
      <c r="Z8" s="28">
        <f>IF(P_Ant.prod!BG16=0," ",P_Ant.prod!BG16)</f>
        <v>3</v>
      </c>
      <c r="AA8" s="28">
        <f>IF(P_Ant.prod!BH16=0," ",P_Ant.prod!BH16)</f>
        <v>3</v>
      </c>
      <c r="AB8" s="28">
        <f>IF(P_Ant.prod!BI16=0," ",P_Ant.prod!BI16)</f>
        <v>3</v>
      </c>
      <c r="AC8" s="28">
        <f>IF(P_Ant.prod!BJ16=0," ",P_Ant.prod!BJ16)</f>
        <v>3</v>
      </c>
      <c r="AD8" s="28">
        <f>IF(P_Ant.prod!BK16=0," ",P_Ant.prod!BK16)</f>
        <v>3</v>
      </c>
      <c r="AE8" s="28">
        <f>IF(P_Ant.prod!BL16=0," ",P_Ant.prod!BL16)</f>
        <v>3</v>
      </c>
      <c r="AF8" s="28">
        <f>IF(P_Ant.prod!BM16=0," ",P_Ant.prod!BM16)</f>
        <v>3</v>
      </c>
    </row>
    <row r="9" spans="2:32" ht="14.1" customHeight="1" x14ac:dyDescent="0.2">
      <c r="B9" s="28" t="str">
        <f>IF(P_Ant.prod!AI17=0," ",P_Ant.prod!AI17)</f>
        <v>Grong</v>
      </c>
      <c r="C9" s="28">
        <f>IF(P_Ant.prod!AJ17=0," ",P_Ant.prod!AJ17)</f>
        <v>53</v>
      </c>
      <c r="D9" s="28">
        <f>IF(P_Ant.prod!AK17=0," ",P_Ant.prod!AK17)</f>
        <v>53</v>
      </c>
      <c r="E9" s="28">
        <f>IF(P_Ant.prod!AL17=0," ",P_Ant.prod!AL17)</f>
        <v>53</v>
      </c>
      <c r="F9" s="28">
        <f>IF(P_Ant.prod!AM17=0," ",P_Ant.prod!AM17)</f>
        <v>53</v>
      </c>
      <c r="G9" s="28">
        <f>IF(P_Ant.prod!AN17=0," ",P_Ant.prod!AN17)</f>
        <v>52</v>
      </c>
      <c r="H9" s="28">
        <f>IF(P_Ant.prod!AO17=0," ",P_Ant.prod!AO17)</f>
        <v>51</v>
      </c>
      <c r="I9" s="28">
        <f>IF(P_Ant.prod!AP17=0," ",P_Ant.prod!AP17)</f>
        <v>47</v>
      </c>
      <c r="J9" s="28">
        <f>IF(P_Ant.prod!AQ17=0," ",P_Ant.prod!AQ17)</f>
        <v>46</v>
      </c>
      <c r="K9" s="28">
        <f>IF(P_Ant.prod!AR17=0," ",P_Ant.prod!AR17)</f>
        <v>47</v>
      </c>
      <c r="L9" s="28">
        <f>IF(P_Ant.prod!AS17=0," ",P_Ant.prod!AS17)</f>
        <v>43</v>
      </c>
      <c r="M9" s="28">
        <f>IF(P_Ant.prod!AT17=0," ",P_Ant.prod!AT17)</f>
        <v>37</v>
      </c>
      <c r="N9" s="28">
        <f>IF(P_Ant.prod!AU17=0," ",P_Ant.prod!AU17)</f>
        <v>33</v>
      </c>
      <c r="O9" s="28">
        <f>IF(P_Ant.prod!AV17=0," ",P_Ant.prod!AV17)</f>
        <v>33</v>
      </c>
      <c r="P9" s="28">
        <f>IF(P_Ant.prod!AW17=0," ",P_Ant.prod!AW17)</f>
        <v>33</v>
      </c>
      <c r="Q9" s="28">
        <f>IF(P_Ant.prod!AX17=0," ",P_Ant.prod!AX17)</f>
        <v>31</v>
      </c>
      <c r="R9" s="28">
        <f>IF(P_Ant.prod!AY17=0," ",P_Ant.prod!AY17)</f>
        <v>29</v>
      </c>
      <c r="S9" s="28">
        <f>IF(P_Ant.prod!AZ17=0," ",P_Ant.prod!AZ17)</f>
        <v>31</v>
      </c>
      <c r="T9" s="28">
        <f>IF(P_Ant.prod!BA17=0," ",P_Ant.prod!BA17)</f>
        <v>26</v>
      </c>
      <c r="U9" s="28">
        <f>IF(P_Ant.prod!BB17=0," ",P_Ant.prod!BB17)</f>
        <v>23</v>
      </c>
      <c r="V9" s="28">
        <f>IF(P_Ant.prod!BC17=0," ",P_Ant.prod!BC17)</f>
        <v>22</v>
      </c>
      <c r="W9" s="28">
        <f>IF(P_Ant.prod!BD17=0," ",P_Ant.prod!BD17)</f>
        <v>20</v>
      </c>
      <c r="X9" s="28">
        <f>IF(P_Ant.prod!BE17=0," ",P_Ant.prod!BE17)</f>
        <v>18</v>
      </c>
      <c r="Y9" s="28">
        <f>IF(P_Ant.prod!BF17=0," ",P_Ant.prod!BF17)</f>
        <v>17</v>
      </c>
      <c r="Z9" s="28">
        <f>IF(P_Ant.prod!BG17=0," ",P_Ant.prod!BG17)</f>
        <v>17</v>
      </c>
      <c r="AA9" s="28">
        <f>IF(P_Ant.prod!BH17=0," ",P_Ant.prod!BH17)</f>
        <v>17</v>
      </c>
      <c r="AB9" s="28">
        <f>IF(P_Ant.prod!BI17=0," ",P_Ant.prod!BI17)</f>
        <v>17</v>
      </c>
      <c r="AC9" s="28">
        <f>IF(P_Ant.prod!BJ17=0," ",P_Ant.prod!BJ17)</f>
        <v>17</v>
      </c>
      <c r="AD9" s="28">
        <f>IF(P_Ant.prod!BK17=0," ",P_Ant.prod!BK17)</f>
        <v>17</v>
      </c>
      <c r="AE9" s="28">
        <f>IF(P_Ant.prod!BL17=0," ",P_Ant.prod!BL17)</f>
        <v>17</v>
      </c>
      <c r="AF9" s="28">
        <f>IF(P_Ant.prod!BM17=0," ",P_Ant.prod!BM17)</f>
        <v>14</v>
      </c>
    </row>
    <row r="10" spans="2:32" ht="14.1" customHeight="1" x14ac:dyDescent="0.2">
      <c r="B10" s="28" t="str">
        <f>IF(P_Ant.prod!AI18=0," ",P_Ant.prod!AI18)</f>
        <v>Heim</v>
      </c>
      <c r="C10" s="29">
        <f>IF(P_Ant.prod!AJ18=0," ",P_Ant.prod!AJ18)</f>
        <v>182</v>
      </c>
      <c r="D10" s="29">
        <f>IF(P_Ant.prod!AK18=0," ",P_Ant.prod!AK18)</f>
        <v>183</v>
      </c>
      <c r="E10" s="29">
        <f>IF(P_Ant.prod!AL18=0," ",P_Ant.prod!AL18)</f>
        <v>180</v>
      </c>
      <c r="F10" s="29">
        <f>IF(P_Ant.prod!AM18=0," ",P_Ant.prod!AM18)</f>
        <v>171</v>
      </c>
      <c r="G10" s="29">
        <f>IF(P_Ant.prod!AN18=0," ",P_Ant.prod!AN18)</f>
        <v>167</v>
      </c>
      <c r="H10" s="29">
        <f>IF(P_Ant.prod!AO18=0," ",P_Ant.prod!AO18)</f>
        <v>161</v>
      </c>
      <c r="I10" s="29">
        <f>IF(P_Ant.prod!AP18=0," ",P_Ant.prod!AP18)</f>
        <v>143</v>
      </c>
      <c r="J10" s="29">
        <f>IF(P_Ant.prod!AQ18=0," ",P_Ant.prod!AQ18)</f>
        <v>135</v>
      </c>
      <c r="K10" s="29">
        <f>IF(P_Ant.prod!AR18=0," ",P_Ant.prod!AR18)</f>
        <v>127</v>
      </c>
      <c r="L10" s="29">
        <f>IF(P_Ant.prod!AS18=0," ",P_Ant.prod!AS18)</f>
        <v>118</v>
      </c>
      <c r="M10" s="29">
        <f>IF(P_Ant.prod!AT18=0," ",P_Ant.prod!AT18)</f>
        <v>112</v>
      </c>
      <c r="N10" s="29">
        <f>IF(P_Ant.prod!AU18=0," ",P_Ant.prod!AU18)</f>
        <v>97</v>
      </c>
      <c r="O10" s="29">
        <f>IF(P_Ant.prod!AV18=0," ",P_Ant.prod!AV18)</f>
        <v>91</v>
      </c>
      <c r="P10" s="29">
        <f>IF(P_Ant.prod!AW18=0," ",P_Ant.prod!AW18)</f>
        <v>79</v>
      </c>
      <c r="Q10" s="29">
        <f>IF(P_Ant.prod!AX18=0," ",P_Ant.prod!AX18)</f>
        <v>75</v>
      </c>
      <c r="R10" s="29">
        <f>IF(P_Ant.prod!AY18=0," ",P_Ant.prod!AY18)</f>
        <v>70</v>
      </c>
      <c r="S10" s="29">
        <f>IF(P_Ant.prod!AZ18=0," ",P_Ant.prod!AZ18)</f>
        <v>71</v>
      </c>
      <c r="T10" s="29">
        <f>IF(P_Ant.prod!BA18=0," ",P_Ant.prod!BA18)</f>
        <v>60</v>
      </c>
      <c r="U10" s="29">
        <f>IF(P_Ant.prod!BB18=0," ",P_Ant.prod!BB18)</f>
        <v>54</v>
      </c>
      <c r="V10" s="29">
        <f>IF(P_Ant.prod!BC18=0," ",P_Ant.prod!BC18)</f>
        <v>52</v>
      </c>
      <c r="W10" s="29">
        <f>IF(P_Ant.prod!BD18=0," ",P_Ant.prod!BD18)</f>
        <v>50</v>
      </c>
      <c r="X10" s="29">
        <f>IF(P_Ant.prod!BE18=0," ",P_Ant.prod!BE18)</f>
        <v>46</v>
      </c>
      <c r="Y10" s="29">
        <f>IF(P_Ant.prod!BF18=0," ",P_Ant.prod!BF18)</f>
        <v>46</v>
      </c>
      <c r="Z10" s="29">
        <f>IF(P_Ant.prod!BG18=0," ",P_Ant.prod!BG18)</f>
        <v>44</v>
      </c>
      <c r="AA10" s="29">
        <f>IF(P_Ant.prod!BH18=0," ",P_Ant.prod!BH18)</f>
        <v>46</v>
      </c>
      <c r="AB10" s="29">
        <f>IF(P_Ant.prod!BI18=0," ",P_Ant.prod!BI18)</f>
        <v>48</v>
      </c>
      <c r="AC10" s="29">
        <f>IF(P_Ant.prod!BJ18=0," ",P_Ant.prod!BJ18)</f>
        <v>47</v>
      </c>
      <c r="AD10" s="29">
        <f>IF(P_Ant.prod!BK18=0," ",P_Ant.prod!BK18)</f>
        <v>49</v>
      </c>
      <c r="AE10" s="28">
        <f>IF(P_Ant.prod!BL18=0," ",P_Ant.prod!BL18)</f>
        <v>44</v>
      </c>
      <c r="AF10" s="28">
        <f>IF(P_Ant.prod!BM18=0," ",P_Ant.prod!BM18)</f>
        <v>42</v>
      </c>
    </row>
    <row r="11" spans="2:32" ht="14.1" customHeight="1" x14ac:dyDescent="0.2">
      <c r="B11" s="28" t="str">
        <f>IF(P_Ant.prod!AI19=0," ",P_Ant.prod!AI19)</f>
        <v>Hitra</v>
      </c>
      <c r="C11" s="29">
        <f>IF(P_Ant.prod!AJ19=0," ",P_Ant.prod!AJ19)</f>
        <v>70</v>
      </c>
      <c r="D11" s="29">
        <f>IF(P_Ant.prod!AK19=0," ",P_Ant.prod!AK19)</f>
        <v>71</v>
      </c>
      <c r="E11" s="29">
        <f>IF(P_Ant.prod!AL19=0," ",P_Ant.prod!AL19)</f>
        <v>70</v>
      </c>
      <c r="F11" s="29">
        <f>IF(P_Ant.prod!AM19=0," ",P_Ant.prod!AM19)</f>
        <v>65</v>
      </c>
      <c r="G11" s="29">
        <f>IF(P_Ant.prod!AN19=0," ",P_Ant.prod!AN19)</f>
        <v>62</v>
      </c>
      <c r="H11" s="29">
        <f>IF(P_Ant.prod!AO19=0," ",P_Ant.prod!AO19)</f>
        <v>57</v>
      </c>
      <c r="I11" s="29">
        <f>IF(P_Ant.prod!AP19=0," ",P_Ant.prod!AP19)</f>
        <v>51</v>
      </c>
      <c r="J11" s="29">
        <f>IF(P_Ant.prod!AQ19=0," ",P_Ant.prod!AQ19)</f>
        <v>48</v>
      </c>
      <c r="K11" s="29">
        <f>IF(P_Ant.prod!AR19=0," ",P_Ant.prod!AR19)</f>
        <v>44</v>
      </c>
      <c r="L11" s="29">
        <f>IF(P_Ant.prod!AS19=0," ",P_Ant.prod!AS19)</f>
        <v>40</v>
      </c>
      <c r="M11" s="29">
        <f>IF(P_Ant.prod!AT19=0," ",P_Ant.prod!AT19)</f>
        <v>38</v>
      </c>
      <c r="N11" s="29">
        <f>IF(P_Ant.prod!AU19=0," ",P_Ant.prod!AU19)</f>
        <v>35</v>
      </c>
      <c r="O11" s="29">
        <f>IF(P_Ant.prod!AV19=0," ",P_Ant.prod!AV19)</f>
        <v>31</v>
      </c>
      <c r="P11" s="29">
        <f>IF(P_Ant.prod!AW19=0," ",P_Ant.prod!AW19)</f>
        <v>30</v>
      </c>
      <c r="Q11" s="29">
        <f>IF(P_Ant.prod!AX19=0," ",P_Ant.prod!AX19)</f>
        <v>25</v>
      </c>
      <c r="R11" s="29">
        <f>IF(P_Ant.prod!AY19=0," ",P_Ant.prod!AY19)</f>
        <v>24</v>
      </c>
      <c r="S11" s="29">
        <f>IF(P_Ant.prod!AZ19=0," ",P_Ant.prod!AZ19)</f>
        <v>21</v>
      </c>
      <c r="T11" s="29">
        <f>IF(P_Ant.prod!BA19=0," ",P_Ant.prod!BA19)</f>
        <v>21</v>
      </c>
      <c r="U11" s="29">
        <f>IF(P_Ant.prod!BB19=0," ",P_Ant.prod!BB19)</f>
        <v>18</v>
      </c>
      <c r="V11" s="29">
        <f>IF(P_Ant.prod!BC19=0," ",P_Ant.prod!BC19)</f>
        <v>16</v>
      </c>
      <c r="W11" s="29">
        <f>IF(P_Ant.prod!BD19=0," ",P_Ant.prod!BD19)</f>
        <v>14</v>
      </c>
      <c r="X11" s="29">
        <f>IF(P_Ant.prod!BE19=0," ",P_Ant.prod!BE19)</f>
        <v>15</v>
      </c>
      <c r="Y11" s="29">
        <f>IF(P_Ant.prod!BF19=0," ",P_Ant.prod!BF19)</f>
        <v>13</v>
      </c>
      <c r="Z11" s="29">
        <f>IF(P_Ant.prod!BG19=0," ",P_Ant.prod!BG19)</f>
        <v>11</v>
      </c>
      <c r="AA11" s="29">
        <f>IF(P_Ant.prod!BH19=0," ",P_Ant.prod!BH19)</f>
        <v>12</v>
      </c>
      <c r="AB11" s="29">
        <f>IF(P_Ant.prod!BI19=0," ",P_Ant.prod!BI19)</f>
        <v>16</v>
      </c>
      <c r="AC11" s="29">
        <f>IF(P_Ant.prod!BJ19=0," ",P_Ant.prod!BJ19)</f>
        <v>15</v>
      </c>
      <c r="AD11" s="29">
        <f>IF(P_Ant.prod!BK19=0," ",P_Ant.prod!BK19)</f>
        <v>14</v>
      </c>
      <c r="AE11" s="28">
        <f>IF(P_Ant.prod!BL19=0," ",P_Ant.prod!BL19)</f>
        <v>14</v>
      </c>
      <c r="AF11" s="28">
        <f>IF(P_Ant.prod!BM19=0," ",P_Ant.prod!BM19)</f>
        <v>11</v>
      </c>
    </row>
    <row r="12" spans="2:32" ht="14.1" customHeight="1" x14ac:dyDescent="0.2">
      <c r="B12" s="28" t="str">
        <f>IF(P_Ant.prod!AI20=0," ",P_Ant.prod!AI20)</f>
        <v>Holtålen</v>
      </c>
      <c r="C12" s="29">
        <f>IF(P_Ant.prod!AJ20=0," ",P_Ant.prod!AJ20)</f>
        <v>78</v>
      </c>
      <c r="D12" s="29">
        <f>IF(P_Ant.prod!AK20=0," ",P_Ant.prod!AK20)</f>
        <v>75</v>
      </c>
      <c r="E12" s="29">
        <f>IF(P_Ant.prod!AL20=0," ",P_Ant.prod!AL20)</f>
        <v>72</v>
      </c>
      <c r="F12" s="29">
        <f>IF(P_Ant.prod!AM20=0," ",P_Ant.prod!AM20)</f>
        <v>66</v>
      </c>
      <c r="G12" s="29">
        <f>IF(P_Ant.prod!AN20=0," ",P_Ant.prod!AN20)</f>
        <v>56</v>
      </c>
      <c r="H12" s="29">
        <f>IF(P_Ant.prod!AO20=0," ",P_Ant.prod!AO20)</f>
        <v>53</v>
      </c>
      <c r="I12" s="29">
        <f>IF(P_Ant.prod!AP20=0," ",P_Ant.prod!AP20)</f>
        <v>39</v>
      </c>
      <c r="J12" s="29">
        <f>IF(P_Ant.prod!AQ20=0," ",P_Ant.prod!AQ20)</f>
        <v>37</v>
      </c>
      <c r="K12" s="29">
        <f>IF(P_Ant.prod!AR20=0," ",P_Ant.prod!AR20)</f>
        <v>33</v>
      </c>
      <c r="L12" s="29">
        <f>IF(P_Ant.prod!AS20=0," ",P_Ant.prod!AS20)</f>
        <v>32</v>
      </c>
      <c r="M12" s="29">
        <f>IF(P_Ant.prod!AT20=0," ",P_Ant.prod!AT20)</f>
        <v>31</v>
      </c>
      <c r="N12" s="29">
        <f>IF(P_Ant.prod!AU20=0," ",P_Ant.prod!AU20)</f>
        <v>31</v>
      </c>
      <c r="O12" s="29">
        <f>IF(P_Ant.prod!AV20=0," ",P_Ant.prod!AV20)</f>
        <v>29</v>
      </c>
      <c r="P12" s="29">
        <f>IF(P_Ant.prod!AW20=0," ",P_Ant.prod!AW20)</f>
        <v>29</v>
      </c>
      <c r="Q12" s="29">
        <f>IF(P_Ant.prod!AX20=0," ",P_Ant.prod!AX20)</f>
        <v>26</v>
      </c>
      <c r="R12" s="29">
        <f>IF(P_Ant.prod!AY20=0," ",P_Ant.prod!AY20)</f>
        <v>24</v>
      </c>
      <c r="S12" s="29">
        <f>IF(P_Ant.prod!AZ20=0," ",P_Ant.prod!AZ20)</f>
        <v>23</v>
      </c>
      <c r="T12" s="29">
        <f>IF(P_Ant.prod!BA20=0," ",P_Ant.prod!BA20)</f>
        <v>24</v>
      </c>
      <c r="U12" s="29">
        <f>IF(P_Ant.prod!BB20=0," ",P_Ant.prod!BB20)</f>
        <v>21</v>
      </c>
      <c r="V12" s="29">
        <f>IF(P_Ant.prod!BC20=0," ",P_Ant.prod!BC20)</f>
        <v>22</v>
      </c>
      <c r="W12" s="29">
        <f>IF(P_Ant.prod!BD20=0," ",P_Ant.prod!BD20)</f>
        <v>21</v>
      </c>
      <c r="X12" s="29">
        <f>IF(P_Ant.prod!BE20=0," ",P_Ant.prod!BE20)</f>
        <v>21</v>
      </c>
      <c r="Y12" s="29">
        <f>IF(P_Ant.prod!BF20=0," ",P_Ant.prod!BF20)</f>
        <v>21</v>
      </c>
      <c r="Z12" s="29">
        <f>IF(P_Ant.prod!BG20=0," ",P_Ant.prod!BG20)</f>
        <v>20</v>
      </c>
      <c r="AA12" s="29">
        <f>IF(P_Ant.prod!BH20=0," ",P_Ant.prod!BH20)</f>
        <v>18</v>
      </c>
      <c r="AB12" s="29">
        <f>IF(P_Ant.prod!BI20=0," ",P_Ant.prod!BI20)</f>
        <v>17</v>
      </c>
      <c r="AC12" s="29">
        <f>IF(P_Ant.prod!BJ20=0," ",P_Ant.prod!BJ20)</f>
        <v>18</v>
      </c>
      <c r="AD12" s="29">
        <f>IF(P_Ant.prod!BK20=0," ",P_Ant.prod!BK20)</f>
        <v>16</v>
      </c>
      <c r="AE12" s="28">
        <f>IF(P_Ant.prod!BL20=0," ",P_Ant.prod!BL20)</f>
        <v>17</v>
      </c>
      <c r="AF12" s="28">
        <f>IF(P_Ant.prod!BM20=0," ",P_Ant.prod!BM20)</f>
        <v>14</v>
      </c>
    </row>
    <row r="13" spans="2:32" ht="14.1" customHeight="1" x14ac:dyDescent="0.2">
      <c r="B13" s="28" t="str">
        <f>IF(P_Ant.prod!AI21=0," ",P_Ant.prod!AI21)</f>
        <v>Høylandet</v>
      </c>
      <c r="C13" s="29">
        <f>IF(P_Ant.prod!AJ21=0," ",P_Ant.prod!AJ21)</f>
        <v>73</v>
      </c>
      <c r="D13" s="29">
        <f>IF(P_Ant.prod!AK21=0," ",P_Ant.prod!AK21)</f>
        <v>73</v>
      </c>
      <c r="E13" s="29">
        <f>IF(P_Ant.prod!AL21=0," ",P_Ant.prod!AL21)</f>
        <v>73</v>
      </c>
      <c r="F13" s="29">
        <f>IF(P_Ant.prod!AM21=0," ",P_Ant.prod!AM21)</f>
        <v>72</v>
      </c>
      <c r="G13" s="29">
        <f>IF(P_Ant.prod!AN21=0," ",P_Ant.prod!AN21)</f>
        <v>69</v>
      </c>
      <c r="H13" s="29">
        <f>IF(P_Ant.prod!AO21=0," ",P_Ant.prod!AO21)</f>
        <v>68</v>
      </c>
      <c r="I13" s="29">
        <f>IF(P_Ant.prod!AP21=0," ",P_Ant.prod!AP21)</f>
        <v>64</v>
      </c>
      <c r="J13" s="29">
        <f>IF(P_Ant.prod!AQ21=0," ",P_Ant.prod!AQ21)</f>
        <v>60</v>
      </c>
      <c r="K13" s="29">
        <f>IF(P_Ant.prod!AR21=0," ",P_Ant.prod!AR21)</f>
        <v>58</v>
      </c>
      <c r="L13" s="29">
        <f>IF(P_Ant.prod!AS21=0," ",P_Ant.prod!AS21)</f>
        <v>55</v>
      </c>
      <c r="M13" s="29">
        <f>IF(P_Ant.prod!AT21=0," ",P_Ant.prod!AT21)</f>
        <v>52</v>
      </c>
      <c r="N13" s="29">
        <f>IF(P_Ant.prod!AU21=0," ",P_Ant.prod!AU21)</f>
        <v>51</v>
      </c>
      <c r="O13" s="29">
        <f>IF(P_Ant.prod!AV21=0," ",P_Ant.prod!AV21)</f>
        <v>47</v>
      </c>
      <c r="P13" s="29">
        <f>IF(P_Ant.prod!AW21=0," ",P_Ant.prod!AW21)</f>
        <v>44</v>
      </c>
      <c r="Q13" s="29">
        <f>IF(P_Ant.prod!AX21=0," ",P_Ant.prod!AX21)</f>
        <v>43</v>
      </c>
      <c r="R13" s="29">
        <f>IF(P_Ant.prod!AY21=0," ",P_Ant.prod!AY21)</f>
        <v>41</v>
      </c>
      <c r="S13" s="29">
        <f>IF(P_Ant.prod!AZ21=0," ",P_Ant.prod!AZ21)</f>
        <v>40</v>
      </c>
      <c r="T13" s="29">
        <f>IF(P_Ant.prod!BA21=0," ",P_Ant.prod!BA21)</f>
        <v>40</v>
      </c>
      <c r="U13" s="29">
        <f>IF(P_Ant.prod!BB21=0," ",P_Ant.prod!BB21)</f>
        <v>38</v>
      </c>
      <c r="V13" s="29">
        <f>IF(P_Ant.prod!BC21=0," ",P_Ant.prod!BC21)</f>
        <v>36</v>
      </c>
      <c r="W13" s="29">
        <f>IF(P_Ant.prod!BD21=0," ",P_Ant.prod!BD21)</f>
        <v>32</v>
      </c>
      <c r="X13" s="29">
        <f>IF(P_Ant.prod!BE21=0," ",P_Ant.prod!BE21)</f>
        <v>34</v>
      </c>
      <c r="Y13" s="29">
        <f>IF(P_Ant.prod!BF21=0," ",P_Ant.prod!BF21)</f>
        <v>33</v>
      </c>
      <c r="Z13" s="29">
        <f>IF(P_Ant.prod!BG21=0," ",P_Ant.prod!BG21)</f>
        <v>32</v>
      </c>
      <c r="AA13" s="29">
        <f>IF(P_Ant.prod!BH21=0," ",P_Ant.prod!BH21)</f>
        <v>30</v>
      </c>
      <c r="AB13" s="29">
        <f>IF(P_Ant.prod!BI21=0," ",P_Ant.prod!BI21)</f>
        <v>28</v>
      </c>
      <c r="AC13" s="29">
        <f>IF(P_Ant.prod!BJ21=0," ",P_Ant.prod!BJ21)</f>
        <v>24</v>
      </c>
      <c r="AD13" s="29">
        <f>IF(P_Ant.prod!BK21=0," ",P_Ant.prod!BK21)</f>
        <v>22</v>
      </c>
      <c r="AE13" s="28">
        <f>IF(P_Ant.prod!BL21=0," ",P_Ant.prod!BL21)</f>
        <v>22</v>
      </c>
      <c r="AF13" s="28">
        <f>IF(P_Ant.prod!BM21=0," ",P_Ant.prod!BM21)</f>
        <v>19</v>
      </c>
    </row>
    <row r="14" spans="2:32" ht="14.1" customHeight="1" x14ac:dyDescent="0.2">
      <c r="B14" s="28" t="str">
        <f>IF(P_Ant.prod!AI22=0," ",P_Ant.prod!AI22)</f>
        <v>Inderøy</v>
      </c>
      <c r="C14" s="29">
        <f>IF(P_Ant.prod!AJ22=0," ",P_Ant.prod!AJ22)</f>
        <v>146</v>
      </c>
      <c r="D14" s="29">
        <f>IF(P_Ant.prod!AK22=0," ",P_Ant.prod!AK22)</f>
        <v>147</v>
      </c>
      <c r="E14" s="29">
        <f>IF(P_Ant.prod!AL22=0," ",P_Ant.prod!AL22)</f>
        <v>147</v>
      </c>
      <c r="F14" s="29">
        <f>IF(P_Ant.prod!AM22=0," ",P_Ant.prod!AM22)</f>
        <v>144</v>
      </c>
      <c r="G14" s="29">
        <f>IF(P_Ant.prod!AN22=0," ",P_Ant.prod!AN22)</f>
        <v>138</v>
      </c>
      <c r="H14" s="29">
        <f>IF(P_Ant.prod!AO22=0," ",P_Ant.prod!AO22)</f>
        <v>131</v>
      </c>
      <c r="I14" s="29">
        <f>IF(P_Ant.prod!AP22=0," ",P_Ant.prod!AP22)</f>
        <v>123</v>
      </c>
      <c r="J14" s="29">
        <f>IF(P_Ant.prod!AQ22=0," ",P_Ant.prod!AQ22)</f>
        <v>115</v>
      </c>
      <c r="K14" s="29">
        <f>IF(P_Ant.prod!AR22=0," ",P_Ant.prod!AR22)</f>
        <v>109</v>
      </c>
      <c r="L14" s="29">
        <f>IF(P_Ant.prod!AS22=0," ",P_Ant.prod!AS22)</f>
        <v>108</v>
      </c>
      <c r="M14" s="29">
        <f>IF(P_Ant.prod!AT22=0," ",P_Ant.prod!AT22)</f>
        <v>103</v>
      </c>
      <c r="N14" s="29">
        <f>IF(P_Ant.prod!AU22=0," ",P_Ant.prod!AU22)</f>
        <v>98</v>
      </c>
      <c r="O14" s="29">
        <f>IF(P_Ant.prod!AV22=0," ",P_Ant.prod!AV22)</f>
        <v>92</v>
      </c>
      <c r="P14" s="29">
        <f>IF(P_Ant.prod!AW22=0," ",P_Ant.prod!AW22)</f>
        <v>90</v>
      </c>
      <c r="Q14" s="29">
        <f>IF(P_Ant.prod!AX22=0," ",P_Ant.prod!AX22)</f>
        <v>82</v>
      </c>
      <c r="R14" s="29">
        <f>IF(P_Ant.prod!AY22=0," ",P_Ant.prod!AY22)</f>
        <v>76</v>
      </c>
      <c r="S14" s="29">
        <f>IF(P_Ant.prod!AZ22=0," ",P_Ant.prod!AZ22)</f>
        <v>75</v>
      </c>
      <c r="T14" s="29">
        <f>IF(P_Ant.prod!BA22=0," ",P_Ant.prod!BA22)</f>
        <v>74</v>
      </c>
      <c r="U14" s="29">
        <f>IF(P_Ant.prod!BB22=0," ",P_Ant.prod!BB22)</f>
        <v>70</v>
      </c>
      <c r="V14" s="29">
        <f>IF(P_Ant.prod!BC22=0," ",P_Ant.prod!BC22)</f>
        <v>65</v>
      </c>
      <c r="W14" s="29">
        <f>IF(P_Ant.prod!BD22=0," ",P_Ant.prod!BD22)</f>
        <v>60</v>
      </c>
      <c r="X14" s="29">
        <f>IF(P_Ant.prod!BE22=0," ",P_Ant.prod!BE22)</f>
        <v>58</v>
      </c>
      <c r="Y14" s="29">
        <f>IF(P_Ant.prod!BF22=0," ",P_Ant.prod!BF22)</f>
        <v>59</v>
      </c>
      <c r="Z14" s="29">
        <f>IF(P_Ant.prod!BG22=0," ",P_Ant.prod!BG22)</f>
        <v>55</v>
      </c>
      <c r="AA14" s="29">
        <f>IF(P_Ant.prod!BH22=0," ",P_Ant.prod!BH22)</f>
        <v>54</v>
      </c>
      <c r="AB14" s="29">
        <f>IF(P_Ant.prod!BI22=0," ",P_Ant.prod!BI22)</f>
        <v>50</v>
      </c>
      <c r="AC14" s="29">
        <f>IF(P_Ant.prod!BJ22=0," ",P_Ant.prod!BJ22)</f>
        <v>48</v>
      </c>
      <c r="AD14" s="29">
        <f>IF(P_Ant.prod!BK22=0," ",P_Ant.prod!BK22)</f>
        <v>48</v>
      </c>
      <c r="AE14" s="28">
        <f>IF(P_Ant.prod!BL22=0," ",P_Ant.prod!BL22)</f>
        <v>47</v>
      </c>
      <c r="AF14" s="28">
        <f>IF(P_Ant.prod!BM22=0," ",P_Ant.prod!BM22)</f>
        <v>42</v>
      </c>
    </row>
    <row r="15" spans="2:32" ht="14.1" customHeight="1" x14ac:dyDescent="0.2">
      <c r="B15" s="28" t="str">
        <f>IF(P_Ant.prod!AI23=0," ",P_Ant.prod!AI23)</f>
        <v>Indre Fosen</v>
      </c>
      <c r="C15" s="29">
        <f>IF(P_Ant.prod!AJ23=0," ",P_Ant.prod!AJ23)</f>
        <v>369</v>
      </c>
      <c r="D15" s="29">
        <f>IF(P_Ant.prod!AK23=0," ",P_Ant.prod!AK23)</f>
        <v>367</v>
      </c>
      <c r="E15" s="29">
        <f>IF(P_Ant.prod!AL23=0," ",P_Ant.prod!AL23)</f>
        <v>359</v>
      </c>
      <c r="F15" s="29">
        <f>IF(P_Ant.prod!AM23=0," ",P_Ant.prod!AM23)</f>
        <v>346</v>
      </c>
      <c r="G15" s="29">
        <f>IF(P_Ant.prod!AN23=0," ",P_Ant.prod!AN23)</f>
        <v>326</v>
      </c>
      <c r="H15" s="29">
        <f>IF(P_Ant.prod!AO23=0," ",P_Ant.prod!AO23)</f>
        <v>311</v>
      </c>
      <c r="I15" s="29">
        <f>IF(P_Ant.prod!AP23=0," ",P_Ant.prod!AP23)</f>
        <v>273</v>
      </c>
      <c r="J15" s="29">
        <f>IF(P_Ant.prod!AQ23=0," ",P_Ant.prod!AQ23)</f>
        <v>257</v>
      </c>
      <c r="K15" s="29">
        <f>IF(P_Ant.prod!AR23=0," ",P_Ant.prod!AR23)</f>
        <v>237</v>
      </c>
      <c r="L15" s="29">
        <f>IF(P_Ant.prod!AS23=0," ",P_Ant.prod!AS23)</f>
        <v>226</v>
      </c>
      <c r="M15" s="29">
        <f>IF(P_Ant.prod!AT23=0," ",P_Ant.prod!AT23)</f>
        <v>215</v>
      </c>
      <c r="N15" s="29">
        <f>IF(P_Ant.prod!AU23=0," ",P_Ant.prod!AU23)</f>
        <v>197</v>
      </c>
      <c r="O15" s="29">
        <f>IF(P_Ant.prod!AV23=0," ",P_Ant.prod!AV23)</f>
        <v>176</v>
      </c>
      <c r="P15" s="29">
        <f>IF(P_Ant.prod!AW23=0," ",P_Ant.prod!AW23)</f>
        <v>166</v>
      </c>
      <c r="Q15" s="29">
        <f>IF(P_Ant.prod!AX23=0," ",P_Ant.prod!AX23)</f>
        <v>154</v>
      </c>
      <c r="R15" s="29">
        <f>IF(P_Ant.prod!AY23=0," ",P_Ant.prod!AY23)</f>
        <v>137</v>
      </c>
      <c r="S15" s="29">
        <f>IF(P_Ant.prod!AZ23=0," ",P_Ant.prod!AZ23)</f>
        <v>135</v>
      </c>
      <c r="T15" s="29">
        <f>IF(P_Ant.prod!BA23=0," ",P_Ant.prod!BA23)</f>
        <v>122</v>
      </c>
      <c r="U15" s="29">
        <f>IF(P_Ant.prod!BB23=0," ",P_Ant.prod!BB23)</f>
        <v>109</v>
      </c>
      <c r="V15" s="29">
        <f>IF(P_Ant.prod!BC23=0," ",P_Ant.prod!BC23)</f>
        <v>103</v>
      </c>
      <c r="W15" s="29">
        <f>IF(P_Ant.prod!BD23=0," ",P_Ant.prod!BD23)</f>
        <v>94</v>
      </c>
      <c r="X15" s="29">
        <f>IF(P_Ant.prod!BE23=0," ",P_Ant.prod!BE23)</f>
        <v>89</v>
      </c>
      <c r="Y15" s="29">
        <f>IF(P_Ant.prod!BF23=0," ",P_Ant.prod!BF23)</f>
        <v>86</v>
      </c>
      <c r="Z15" s="29">
        <f>IF(P_Ant.prod!BG23=0," ",P_Ant.prod!BG23)</f>
        <v>86</v>
      </c>
      <c r="AA15" s="29">
        <f>IF(P_Ant.prod!BH23=0," ",P_Ant.prod!BH23)</f>
        <v>84</v>
      </c>
      <c r="AB15" s="29">
        <f>IF(P_Ant.prod!BI23=0," ",P_Ant.prod!BI23)</f>
        <v>81</v>
      </c>
      <c r="AC15" s="29">
        <f>IF(P_Ant.prod!BJ23=0," ",P_Ant.prod!BJ23)</f>
        <v>78</v>
      </c>
      <c r="AD15" s="29">
        <f>IF(P_Ant.prod!BK23=0," ",P_Ant.prod!BK23)</f>
        <v>77</v>
      </c>
      <c r="AE15" s="28">
        <f>IF(P_Ant.prod!BL23=0," ",P_Ant.prod!BL23)</f>
        <v>75</v>
      </c>
      <c r="AF15" s="28">
        <f>IF(P_Ant.prod!BM23=0," ",P_Ant.prod!BM23)</f>
        <v>70</v>
      </c>
    </row>
    <row r="16" spans="2:32" ht="14.1" customHeight="1" x14ac:dyDescent="0.2">
      <c r="B16" s="28" t="str">
        <f>IF(P_Ant.prod!AI24=0," ",P_Ant.prod!AI24)</f>
        <v>Leka</v>
      </c>
      <c r="C16" s="29">
        <f>IF(P_Ant.prod!AJ24=0," ",P_Ant.prod!AJ24)</f>
        <v>57</v>
      </c>
      <c r="D16" s="29">
        <f>IF(P_Ant.prod!AK24=0," ",P_Ant.prod!AK24)</f>
        <v>56</v>
      </c>
      <c r="E16" s="29">
        <f>IF(P_Ant.prod!AL24=0," ",P_Ant.prod!AL24)</f>
        <v>56</v>
      </c>
      <c r="F16" s="29">
        <f>IF(P_Ant.prod!AM24=0," ",P_Ant.prod!AM24)</f>
        <v>55</v>
      </c>
      <c r="G16" s="29">
        <f>IF(P_Ant.prod!AN24=0," ",P_Ant.prod!AN24)</f>
        <v>53</v>
      </c>
      <c r="H16" s="29">
        <f>IF(P_Ant.prod!AO24=0," ",P_Ant.prod!AO24)</f>
        <v>51</v>
      </c>
      <c r="I16" s="29">
        <f>IF(P_Ant.prod!AP24=0," ",P_Ant.prod!AP24)</f>
        <v>45</v>
      </c>
      <c r="J16" s="29">
        <f>IF(P_Ant.prod!AQ24=0," ",P_Ant.prod!AQ24)</f>
        <v>44</v>
      </c>
      <c r="K16" s="29">
        <f>IF(P_Ant.prod!AR24=0," ",P_Ant.prod!AR24)</f>
        <v>40</v>
      </c>
      <c r="L16" s="29">
        <f>IF(P_Ant.prod!AS24=0," ",P_Ant.prod!AS24)</f>
        <v>39</v>
      </c>
      <c r="M16" s="29">
        <f>IF(P_Ant.prod!AT24=0," ",P_Ant.prod!AT24)</f>
        <v>38</v>
      </c>
      <c r="N16" s="29">
        <f>IF(P_Ant.prod!AU24=0," ",P_Ant.prod!AU24)</f>
        <v>34</v>
      </c>
      <c r="O16" s="29">
        <f>IF(P_Ant.prod!AV24=0," ",P_Ant.prod!AV24)</f>
        <v>33</v>
      </c>
      <c r="P16" s="29">
        <f>IF(P_Ant.prod!AW24=0," ",P_Ant.prod!AW24)</f>
        <v>33</v>
      </c>
      <c r="Q16" s="29">
        <f>IF(P_Ant.prod!AX24=0," ",P_Ant.prod!AX24)</f>
        <v>31</v>
      </c>
      <c r="R16" s="29">
        <f>IF(P_Ant.prod!AY24=0," ",P_Ant.prod!AY24)</f>
        <v>31</v>
      </c>
      <c r="S16" s="29">
        <f>IF(P_Ant.prod!AZ24=0," ",P_Ant.prod!AZ24)</f>
        <v>30</v>
      </c>
      <c r="T16" s="29">
        <f>IF(P_Ant.prod!BA24=0," ",P_Ant.prod!BA24)</f>
        <v>29</v>
      </c>
      <c r="U16" s="29">
        <f>IF(P_Ant.prod!BB24=0," ",P_Ant.prod!BB24)</f>
        <v>30</v>
      </c>
      <c r="V16" s="29">
        <f>IF(P_Ant.prod!BC24=0," ",P_Ant.prod!BC24)</f>
        <v>28</v>
      </c>
      <c r="W16" s="29">
        <f>IF(P_Ant.prod!BD24=0," ",P_Ant.prod!BD24)</f>
        <v>26</v>
      </c>
      <c r="X16" s="29">
        <f>IF(P_Ant.prod!BE24=0," ",P_Ant.prod!BE24)</f>
        <v>25</v>
      </c>
      <c r="Y16" s="29">
        <f>IF(P_Ant.prod!BF24=0," ",P_Ant.prod!BF24)</f>
        <v>23</v>
      </c>
      <c r="Z16" s="29">
        <f>IF(P_Ant.prod!BG24=0," ",P_Ant.prod!BG24)</f>
        <v>21</v>
      </c>
      <c r="AA16" s="29">
        <f>IF(P_Ant.prod!BH24=0," ",P_Ant.prod!BH24)</f>
        <v>20</v>
      </c>
      <c r="AB16" s="29">
        <f>IF(P_Ant.prod!BI24=0," ",P_Ant.prod!BI24)</f>
        <v>18</v>
      </c>
      <c r="AC16" s="29">
        <f>IF(P_Ant.prod!BJ24=0," ",P_Ant.prod!BJ24)</f>
        <v>18</v>
      </c>
      <c r="AD16" s="29">
        <f>IF(P_Ant.prod!BK24=0," ",P_Ant.prod!BK24)</f>
        <v>17</v>
      </c>
      <c r="AE16" s="28">
        <f>IF(P_Ant.prod!BL24=0," ",P_Ant.prod!BL24)</f>
        <v>16</v>
      </c>
      <c r="AF16" s="28">
        <f>IF(P_Ant.prod!BM24=0," ",P_Ant.prod!BM24)</f>
        <v>15</v>
      </c>
    </row>
    <row r="17" spans="2:32" ht="14.1" customHeight="1" x14ac:dyDescent="0.2">
      <c r="B17" s="28" t="str">
        <f>IF(P_Ant.prod!AI25=0," ",P_Ant.prod!AI25)</f>
        <v>Levanger</v>
      </c>
      <c r="C17" s="29">
        <f>IF(P_Ant.prod!AJ25=0," ",P_Ant.prod!AJ25)</f>
        <v>260</v>
      </c>
      <c r="D17" s="29">
        <f>IF(P_Ant.prod!AK25=0," ",P_Ant.prod!AK25)</f>
        <v>260</v>
      </c>
      <c r="E17" s="29">
        <f>IF(P_Ant.prod!AL25=0," ",P_Ant.prod!AL25)</f>
        <v>258</v>
      </c>
      <c r="F17" s="29">
        <f>IF(P_Ant.prod!AM25=0," ",P_Ant.prod!AM25)</f>
        <v>254</v>
      </c>
      <c r="G17" s="29">
        <f>IF(P_Ant.prod!AN25=0," ",P_Ant.prod!AN25)</f>
        <v>246</v>
      </c>
      <c r="H17" s="29">
        <f>IF(P_Ant.prod!AO25=0," ",P_Ant.prod!AO25)</f>
        <v>237</v>
      </c>
      <c r="I17" s="29">
        <f>IF(P_Ant.prod!AP25=0," ",P_Ant.prod!AP25)</f>
        <v>218</v>
      </c>
      <c r="J17" s="29">
        <f>IF(P_Ant.prod!AQ25=0," ",P_Ant.prod!AQ25)</f>
        <v>206</v>
      </c>
      <c r="K17" s="29">
        <f>IF(P_Ant.prod!AR25=0," ",P_Ant.prod!AR25)</f>
        <v>195</v>
      </c>
      <c r="L17" s="29">
        <f>IF(P_Ant.prod!AS25=0," ",P_Ant.prod!AS25)</f>
        <v>188</v>
      </c>
      <c r="M17" s="29">
        <f>IF(P_Ant.prod!AT25=0," ",P_Ant.prod!AT25)</f>
        <v>178</v>
      </c>
      <c r="N17" s="29">
        <f>IF(P_Ant.prod!AU25=0," ",P_Ant.prod!AU25)</f>
        <v>167</v>
      </c>
      <c r="O17" s="29">
        <f>IF(P_Ant.prod!AV25=0," ",P_Ant.prod!AV25)</f>
        <v>155</v>
      </c>
      <c r="P17" s="29">
        <f>IF(P_Ant.prod!AW25=0," ",P_Ant.prod!AW25)</f>
        <v>146</v>
      </c>
      <c r="Q17" s="29">
        <f>IF(P_Ant.prod!AX25=0," ",P_Ant.prod!AX25)</f>
        <v>126</v>
      </c>
      <c r="R17" s="29">
        <f>IF(P_Ant.prod!AY25=0," ",P_Ant.prod!AY25)</f>
        <v>118</v>
      </c>
      <c r="S17" s="29">
        <f>IF(P_Ant.prod!AZ25=0," ",P_Ant.prod!AZ25)</f>
        <v>117</v>
      </c>
      <c r="T17" s="29">
        <f>IF(P_Ant.prod!BA25=0," ",P_Ant.prod!BA25)</f>
        <v>111</v>
      </c>
      <c r="U17" s="29">
        <f>IF(P_Ant.prod!BB25=0," ",P_Ant.prod!BB25)</f>
        <v>110</v>
      </c>
      <c r="V17" s="29">
        <f>IF(P_Ant.prod!BC25=0," ",P_Ant.prod!BC25)</f>
        <v>105</v>
      </c>
      <c r="W17" s="29">
        <f>IF(P_Ant.prod!BD25=0," ",P_Ant.prod!BD25)</f>
        <v>97</v>
      </c>
      <c r="X17" s="29">
        <f>IF(P_Ant.prod!BE25=0," ",P_Ant.prod!BE25)</f>
        <v>92</v>
      </c>
      <c r="Y17" s="29">
        <f>IF(P_Ant.prod!BF25=0," ",P_Ant.prod!BF25)</f>
        <v>89</v>
      </c>
      <c r="Z17" s="29">
        <f>IF(P_Ant.prod!BG25=0," ",P_Ant.prod!BG25)</f>
        <v>89</v>
      </c>
      <c r="AA17" s="29">
        <f>IF(P_Ant.prod!BH25=0," ",P_Ant.prod!BH25)</f>
        <v>84</v>
      </c>
      <c r="AB17" s="29">
        <f>IF(P_Ant.prod!BI25=0," ",P_Ant.prod!BI25)</f>
        <v>81</v>
      </c>
      <c r="AC17" s="29">
        <f>IF(P_Ant.prod!BJ25=0," ",P_Ant.prod!BJ25)</f>
        <v>76</v>
      </c>
      <c r="AD17" s="29">
        <f>IF(P_Ant.prod!BK25=0," ",P_Ant.prod!BK25)</f>
        <v>75</v>
      </c>
      <c r="AE17" s="28">
        <f>IF(P_Ant.prod!BL25=0," ",P_Ant.prod!BL25)</f>
        <v>71</v>
      </c>
      <c r="AF17" s="28">
        <f>IF(P_Ant.prod!BM25=0," ",P_Ant.prod!BM25)</f>
        <v>65</v>
      </c>
    </row>
    <row r="18" spans="2:32" ht="14.1" customHeight="1" x14ac:dyDescent="0.2">
      <c r="B18" s="28" t="str">
        <f>IF(P_Ant.prod!AI26=0," ",P_Ant.prod!AI26)</f>
        <v>Lierne</v>
      </c>
      <c r="C18" s="29">
        <f>IF(P_Ant.prod!AJ26=0," ",P_Ant.prod!AJ26)</f>
        <v>53</v>
      </c>
      <c r="D18" s="29">
        <f>IF(P_Ant.prod!AK26=0," ",P_Ant.prod!AK26)</f>
        <v>53</v>
      </c>
      <c r="E18" s="29">
        <f>IF(P_Ant.prod!AL26=0," ",P_Ant.prod!AL26)</f>
        <v>52</v>
      </c>
      <c r="F18" s="29">
        <f>IF(P_Ant.prod!AM26=0," ",P_Ant.prod!AM26)</f>
        <v>50</v>
      </c>
      <c r="G18" s="29">
        <f>IF(P_Ant.prod!AN26=0," ",P_Ant.prod!AN26)</f>
        <v>50</v>
      </c>
      <c r="H18" s="29">
        <f>IF(P_Ant.prod!AO26=0," ",P_Ant.prod!AO26)</f>
        <v>48</v>
      </c>
      <c r="I18" s="29">
        <f>IF(P_Ant.prod!AP26=0," ",P_Ant.prod!AP26)</f>
        <v>45</v>
      </c>
      <c r="J18" s="29">
        <f>IF(P_Ant.prod!AQ26=0," ",P_Ant.prod!AQ26)</f>
        <v>42</v>
      </c>
      <c r="K18" s="29">
        <f>IF(P_Ant.prod!AR26=0," ",P_Ant.prod!AR26)</f>
        <v>42</v>
      </c>
      <c r="L18" s="29">
        <f>IF(P_Ant.prod!AS26=0," ",P_Ant.prod!AS26)</f>
        <v>40</v>
      </c>
      <c r="M18" s="29">
        <f>IF(P_Ant.prod!AT26=0," ",P_Ant.prod!AT26)</f>
        <v>34</v>
      </c>
      <c r="N18" s="29">
        <f>IF(P_Ant.prod!AU26=0," ",P_Ant.prod!AU26)</f>
        <v>34</v>
      </c>
      <c r="O18" s="29">
        <f>IF(P_Ant.prod!AV26=0," ",P_Ant.prod!AV26)</f>
        <v>31</v>
      </c>
      <c r="P18" s="29">
        <f>IF(P_Ant.prod!AW26=0," ",P_Ant.prod!AW26)</f>
        <v>31</v>
      </c>
      <c r="Q18" s="29">
        <f>IF(P_Ant.prod!AX26=0," ",P_Ant.prod!AX26)</f>
        <v>28</v>
      </c>
      <c r="R18" s="29">
        <f>IF(P_Ant.prod!AY26=0," ",P_Ant.prod!AY26)</f>
        <v>25</v>
      </c>
      <c r="S18" s="29">
        <f>IF(P_Ant.prod!AZ26=0," ",P_Ant.prod!AZ26)</f>
        <v>25</v>
      </c>
      <c r="T18" s="29">
        <f>IF(P_Ant.prod!BA26=0," ",P_Ant.prod!BA26)</f>
        <v>23</v>
      </c>
      <c r="U18" s="29">
        <f>IF(P_Ant.prod!BB26=0," ",P_Ant.prod!BB26)</f>
        <v>23</v>
      </c>
      <c r="V18" s="29">
        <f>IF(P_Ant.prod!BC26=0," ",P_Ant.prod!BC26)</f>
        <v>21</v>
      </c>
      <c r="W18" s="29">
        <f>IF(P_Ant.prod!BD26=0," ",P_Ant.prod!BD26)</f>
        <v>20</v>
      </c>
      <c r="X18" s="29">
        <f>IF(P_Ant.prod!BE26=0," ",P_Ant.prod!BE26)</f>
        <v>19</v>
      </c>
      <c r="Y18" s="29">
        <f>IF(P_Ant.prod!BF26=0," ",P_Ant.prod!BF26)</f>
        <v>18</v>
      </c>
      <c r="Z18" s="29">
        <f>IF(P_Ant.prod!BG26=0," ",P_Ant.prod!BG26)</f>
        <v>17</v>
      </c>
      <c r="AA18" s="29">
        <f>IF(P_Ant.prod!BH26=0," ",P_Ant.prod!BH26)</f>
        <v>17</v>
      </c>
      <c r="AB18" s="29">
        <f>IF(P_Ant.prod!BI26=0," ",P_Ant.prod!BI26)</f>
        <v>16</v>
      </c>
      <c r="AC18" s="29">
        <f>IF(P_Ant.prod!BJ26=0," ",P_Ant.prod!BJ26)</f>
        <v>13</v>
      </c>
      <c r="AD18" s="29">
        <f>IF(P_Ant.prod!BK26=0," ",P_Ant.prod!BK26)</f>
        <v>13</v>
      </c>
      <c r="AE18" s="28">
        <f>IF(P_Ant.prod!BL26=0," ",P_Ant.prod!BL26)</f>
        <v>12</v>
      </c>
      <c r="AF18" s="28">
        <f>IF(P_Ant.prod!BM26=0," ",P_Ant.prod!BM26)</f>
        <v>12</v>
      </c>
    </row>
    <row r="19" spans="2:32" ht="14.1" customHeight="1" x14ac:dyDescent="0.2">
      <c r="B19" s="28" t="str">
        <f>IF(P_Ant.prod!AI27=0," ",P_Ant.prod!AI27)</f>
        <v>Malvik</v>
      </c>
      <c r="C19" s="29">
        <f>IF(P_Ant.prod!AJ27=0," ",P_Ant.prod!AJ27)</f>
        <v>28</v>
      </c>
      <c r="D19" s="29">
        <f>IF(P_Ant.prod!AK27=0," ",P_Ant.prod!AK27)</f>
        <v>28</v>
      </c>
      <c r="E19" s="29">
        <f>IF(P_Ant.prod!AL27=0," ",P_Ant.prod!AL27)</f>
        <v>28</v>
      </c>
      <c r="F19" s="29">
        <f>IF(P_Ant.prod!AM27=0," ",P_Ant.prod!AM27)</f>
        <v>26</v>
      </c>
      <c r="G19" s="29">
        <f>IF(P_Ant.prod!AN27=0," ",P_Ant.prod!AN27)</f>
        <v>25</v>
      </c>
      <c r="H19" s="29">
        <f>IF(P_Ant.prod!AO27=0," ",P_Ant.prod!AO27)</f>
        <v>21</v>
      </c>
      <c r="I19" s="29">
        <f>IF(P_Ant.prod!AP27=0," ",P_Ant.prod!AP27)</f>
        <v>20</v>
      </c>
      <c r="J19" s="29">
        <f>IF(P_Ant.prod!AQ27=0," ",P_Ant.prod!AQ27)</f>
        <v>19</v>
      </c>
      <c r="K19" s="29">
        <f>IF(P_Ant.prod!AR27=0," ",P_Ant.prod!AR27)</f>
        <v>17</v>
      </c>
      <c r="L19" s="29">
        <f>IF(P_Ant.prod!AS27=0," ",P_Ant.prod!AS27)</f>
        <v>17</v>
      </c>
      <c r="M19" s="29">
        <f>IF(P_Ant.prod!AT27=0," ",P_Ant.prod!AT27)</f>
        <v>17</v>
      </c>
      <c r="N19" s="29">
        <f>IF(P_Ant.prod!AU27=0," ",P_Ant.prod!AU27)</f>
        <v>17</v>
      </c>
      <c r="O19" s="29">
        <f>IF(P_Ant.prod!AV27=0," ",P_Ant.prod!AV27)</f>
        <v>17</v>
      </c>
      <c r="P19" s="29">
        <f>IF(P_Ant.prod!AW27=0," ",P_Ant.prod!AW27)</f>
        <v>17</v>
      </c>
      <c r="Q19" s="29">
        <f>IF(P_Ant.prod!AX27=0," ",P_Ant.prod!AX27)</f>
        <v>15</v>
      </c>
      <c r="R19" s="29">
        <f>IF(P_Ant.prod!AY27=0," ",P_Ant.prod!AY27)</f>
        <v>12</v>
      </c>
      <c r="S19" s="29">
        <f>IF(P_Ant.prod!AZ27=0," ",P_Ant.prod!AZ27)</f>
        <v>13</v>
      </c>
      <c r="T19" s="29">
        <f>IF(P_Ant.prod!BA27=0," ",P_Ant.prod!BA27)</f>
        <v>12</v>
      </c>
      <c r="U19" s="29">
        <f>IF(P_Ant.prod!BB27=0," ",P_Ant.prod!BB27)</f>
        <v>12</v>
      </c>
      <c r="V19" s="29">
        <f>IF(P_Ant.prod!BC27=0," ",P_Ant.prod!BC27)</f>
        <v>12</v>
      </c>
      <c r="W19" s="29">
        <f>IF(P_Ant.prod!BD27=0," ",P_Ant.prod!BD27)</f>
        <v>11</v>
      </c>
      <c r="X19" s="29">
        <f>IF(P_Ant.prod!BE27=0," ",P_Ant.prod!BE27)</f>
        <v>11</v>
      </c>
      <c r="Y19" s="29">
        <f>IF(P_Ant.prod!BF27=0," ",P_Ant.prod!BF27)</f>
        <v>11</v>
      </c>
      <c r="Z19" s="29">
        <f>IF(P_Ant.prod!BG27=0," ",P_Ant.prod!BG27)</f>
        <v>11</v>
      </c>
      <c r="AA19" s="29">
        <f>IF(P_Ant.prod!BH27=0," ",P_Ant.prod!BH27)</f>
        <v>12</v>
      </c>
      <c r="AB19" s="29">
        <f>IF(P_Ant.prod!BI27=0," ",P_Ant.prod!BI27)</f>
        <v>11</v>
      </c>
      <c r="AC19" s="29">
        <f>IF(P_Ant.prod!BJ27=0," ",P_Ant.prod!BJ27)</f>
        <v>11</v>
      </c>
      <c r="AD19" s="29">
        <f>IF(P_Ant.prod!BK27=0," ",P_Ant.prod!BK27)</f>
        <v>11</v>
      </c>
      <c r="AE19" s="28">
        <f>IF(P_Ant.prod!BL27=0," ",P_Ant.prod!BL27)</f>
        <v>11</v>
      </c>
      <c r="AF19" s="28">
        <f>IF(P_Ant.prod!BM27=0," ",P_Ant.prod!BM27)</f>
        <v>10</v>
      </c>
    </row>
    <row r="20" spans="2:32" ht="14.1" customHeight="1" x14ac:dyDescent="0.2">
      <c r="B20" s="28" t="str">
        <f>IF(P_Ant.prod!AI28=0," ",P_Ant.prod!AI28)</f>
        <v>Melhus</v>
      </c>
      <c r="C20" s="29">
        <f>IF(P_Ant.prod!AJ28=0," ",P_Ant.prod!AJ28)</f>
        <v>113</v>
      </c>
      <c r="D20" s="29">
        <f>IF(P_Ant.prod!AK28=0," ",P_Ant.prod!AK28)</f>
        <v>113</v>
      </c>
      <c r="E20" s="29">
        <f>IF(P_Ant.prod!AL28=0," ",P_Ant.prod!AL28)</f>
        <v>113</v>
      </c>
      <c r="F20" s="29">
        <f>IF(P_Ant.prod!AM28=0," ",P_Ant.prod!AM28)</f>
        <v>110</v>
      </c>
      <c r="G20" s="29">
        <f>IF(P_Ant.prod!AN28=0," ",P_Ant.prod!AN28)</f>
        <v>107</v>
      </c>
      <c r="H20" s="29">
        <f>IF(P_Ant.prod!AO28=0," ",P_Ant.prod!AO28)</f>
        <v>105</v>
      </c>
      <c r="I20" s="29">
        <f>IF(P_Ant.prod!AP28=0," ",P_Ant.prod!AP28)</f>
        <v>93</v>
      </c>
      <c r="J20" s="29">
        <f>IF(P_Ant.prod!AQ28=0," ",P_Ant.prod!AQ28)</f>
        <v>88</v>
      </c>
      <c r="K20" s="29">
        <f>IF(P_Ant.prod!AR28=0," ",P_Ant.prod!AR28)</f>
        <v>85</v>
      </c>
      <c r="L20" s="29">
        <f>IF(P_Ant.prod!AS28=0," ",P_Ant.prod!AS28)</f>
        <v>79</v>
      </c>
      <c r="M20" s="29">
        <f>IF(P_Ant.prod!AT28=0," ",P_Ant.prod!AT28)</f>
        <v>77</v>
      </c>
      <c r="N20" s="29">
        <f>IF(P_Ant.prod!AU28=0," ",P_Ant.prod!AU28)</f>
        <v>71</v>
      </c>
      <c r="O20" s="29">
        <f>IF(P_Ant.prod!AV28=0," ",P_Ant.prod!AV28)</f>
        <v>66</v>
      </c>
      <c r="P20" s="29">
        <f>IF(P_Ant.prod!AW28=0," ",P_Ant.prod!AW28)</f>
        <v>66</v>
      </c>
      <c r="Q20" s="29">
        <f>IF(P_Ant.prod!AX28=0," ",P_Ant.prod!AX28)</f>
        <v>61</v>
      </c>
      <c r="R20" s="29">
        <f>IF(P_Ant.prod!AY28=0," ",P_Ant.prod!AY28)</f>
        <v>57</v>
      </c>
      <c r="S20" s="29">
        <f>IF(P_Ant.prod!AZ28=0," ",P_Ant.prod!AZ28)</f>
        <v>55</v>
      </c>
      <c r="T20" s="29">
        <f>IF(P_Ant.prod!BA28=0," ",P_Ant.prod!BA28)</f>
        <v>54</v>
      </c>
      <c r="U20" s="29">
        <f>IF(P_Ant.prod!BB28=0," ",P_Ant.prod!BB28)</f>
        <v>52</v>
      </c>
      <c r="V20" s="29">
        <f>IF(P_Ant.prod!BC28=0," ",P_Ant.prod!BC28)</f>
        <v>50</v>
      </c>
      <c r="W20" s="29">
        <f>IF(P_Ant.prod!BD28=0," ",P_Ant.prod!BD28)</f>
        <v>49</v>
      </c>
      <c r="X20" s="29">
        <f>IF(P_Ant.prod!BE28=0," ",P_Ant.prod!BE28)</f>
        <v>48</v>
      </c>
      <c r="Y20" s="29">
        <f>IF(P_Ant.prod!BF28=0," ",P_Ant.prod!BF28)</f>
        <v>52</v>
      </c>
      <c r="Z20" s="29">
        <f>IF(P_Ant.prod!BG28=0," ",P_Ant.prod!BG28)</f>
        <v>45</v>
      </c>
      <c r="AA20" s="29">
        <f>IF(P_Ant.prod!BH28=0," ",P_Ant.prod!BH28)</f>
        <v>46</v>
      </c>
      <c r="AB20" s="29">
        <f>IF(P_Ant.prod!BI28=0," ",P_Ant.prod!BI28)</f>
        <v>44</v>
      </c>
      <c r="AC20" s="29">
        <f>IF(P_Ant.prod!BJ28=0," ",P_Ant.prod!BJ28)</f>
        <v>43</v>
      </c>
      <c r="AD20" s="29">
        <f>IF(P_Ant.prod!BK28=0," ",P_Ant.prod!BK28)</f>
        <v>41</v>
      </c>
      <c r="AE20" s="28">
        <f>IF(P_Ant.prod!BL28=0," ",P_Ant.prod!BL28)</f>
        <v>39</v>
      </c>
      <c r="AF20" s="28">
        <f>IF(P_Ant.prod!BM28=0," ",P_Ant.prod!BM28)</f>
        <v>33</v>
      </c>
    </row>
    <row r="21" spans="2:32" ht="14.1" customHeight="1" x14ac:dyDescent="0.2">
      <c r="B21" s="28" t="str">
        <f>IF(P_Ant.prod!AI29=0," ",P_Ant.prod!AI29)</f>
        <v>Meråker</v>
      </c>
      <c r="C21" s="29">
        <f>IF(P_Ant.prod!AJ29=0," ",P_Ant.prod!AJ29)</f>
        <v>20</v>
      </c>
      <c r="D21" s="29">
        <f>IF(P_Ant.prod!AK29=0," ",P_Ant.prod!AK29)</f>
        <v>21</v>
      </c>
      <c r="E21" s="29">
        <f>IF(P_Ant.prod!AL29=0," ",P_Ant.prod!AL29)</f>
        <v>21</v>
      </c>
      <c r="F21" s="29">
        <f>IF(P_Ant.prod!AM29=0," ",P_Ant.prod!AM29)</f>
        <v>20</v>
      </c>
      <c r="G21" s="29">
        <f>IF(P_Ant.prod!AN29=0," ",P_Ant.prod!AN29)</f>
        <v>20</v>
      </c>
      <c r="H21" s="29">
        <f>IF(P_Ant.prod!AO29=0," ",P_Ant.prod!AO29)</f>
        <v>19</v>
      </c>
      <c r="I21" s="29">
        <f>IF(P_Ant.prod!AP29=0," ",P_Ant.prod!AP29)</f>
        <v>15</v>
      </c>
      <c r="J21" s="29">
        <f>IF(P_Ant.prod!AQ29=0," ",P_Ant.prod!AQ29)</f>
        <v>15</v>
      </c>
      <c r="K21" s="29">
        <f>IF(P_Ant.prod!AR29=0," ",P_Ant.prod!AR29)</f>
        <v>15</v>
      </c>
      <c r="L21" s="29">
        <f>IF(P_Ant.prod!AS29=0," ",P_Ant.prod!AS29)</f>
        <v>14</v>
      </c>
      <c r="M21" s="29">
        <f>IF(P_Ant.prod!AT29=0," ",P_Ant.prod!AT29)</f>
        <v>15</v>
      </c>
      <c r="N21" s="29">
        <f>IF(P_Ant.prod!AU29=0," ",P_Ant.prod!AU29)</f>
        <v>10</v>
      </c>
      <c r="O21" s="29">
        <f>IF(P_Ant.prod!AV29=0," ",P_Ant.prod!AV29)</f>
        <v>7</v>
      </c>
      <c r="P21" s="29">
        <f>IF(P_Ant.prod!AW29=0," ",P_Ant.prod!AW29)</f>
        <v>5</v>
      </c>
      <c r="Q21" s="29">
        <f>IF(P_Ant.prod!AX29=0," ",P_Ant.prod!AX29)</f>
        <v>3</v>
      </c>
      <c r="R21" s="29">
        <f>IF(P_Ant.prod!AY29=0," ",P_Ant.prod!AY29)</f>
        <v>3</v>
      </c>
      <c r="S21" s="29">
        <f>IF(P_Ant.prod!AZ29=0," ",P_Ant.prod!AZ29)</f>
        <v>3</v>
      </c>
      <c r="T21" s="29">
        <f>IF(P_Ant.prod!BA29=0," ",P_Ant.prod!BA29)</f>
        <v>3</v>
      </c>
      <c r="U21" s="29">
        <f>IF(P_Ant.prod!BB29=0," ",P_Ant.prod!BB29)</f>
        <v>3</v>
      </c>
      <c r="V21" s="29">
        <f>IF(P_Ant.prod!BC29=0," ",P_Ant.prod!BC29)</f>
        <v>3</v>
      </c>
      <c r="W21" s="29">
        <f>IF(P_Ant.prod!BD29=0," ",P_Ant.prod!BD29)</f>
        <v>2</v>
      </c>
      <c r="X21" s="29">
        <f>IF(P_Ant.prod!BE29=0," ",P_Ant.prod!BE29)</f>
        <v>2</v>
      </c>
      <c r="Y21" s="29">
        <f>IF(P_Ant.prod!BF29=0," ",P_Ant.prod!BF29)</f>
        <v>2</v>
      </c>
      <c r="Z21" s="29">
        <f>IF(P_Ant.prod!BG29=0," ",P_Ant.prod!BG29)</f>
        <v>2</v>
      </c>
      <c r="AA21" s="29">
        <f>IF(P_Ant.prod!BH29=0," ",P_Ant.prod!BH29)</f>
        <v>2</v>
      </c>
      <c r="AB21" s="29">
        <f>IF(P_Ant.prod!BI29=0," ",P_Ant.prod!BI29)</f>
        <v>2</v>
      </c>
      <c r="AC21" s="29">
        <f>IF(P_Ant.prod!BJ29=0," ",P_Ant.prod!BJ29)</f>
        <v>1</v>
      </c>
      <c r="AD21" s="29">
        <f>IF(P_Ant.prod!BK29=0," ",P_Ant.prod!BK29)</f>
        <v>1</v>
      </c>
      <c r="AE21" s="28">
        <f>IF(P_Ant.prod!BL29=0," ",P_Ant.prod!BL29)</f>
        <v>1</v>
      </c>
      <c r="AF21" s="28">
        <f>IF(P_Ant.prod!BM29=0," ",P_Ant.prod!BM29)</f>
        <v>1</v>
      </c>
    </row>
    <row r="22" spans="2:32" ht="14.1" customHeight="1" x14ac:dyDescent="0.2">
      <c r="B22" s="28" t="str">
        <f>IF(P_Ant.prod!AI30=0," ",P_Ant.prod!AI30)</f>
        <v>Midtre Gauldal</v>
      </c>
      <c r="C22" s="29">
        <f>IF(P_Ant.prod!AJ30=0," ",P_Ant.prod!AJ30)</f>
        <v>229</v>
      </c>
      <c r="D22" s="29">
        <f>IF(P_Ant.prod!AK30=0," ",P_Ant.prod!AK30)</f>
        <v>227</v>
      </c>
      <c r="E22" s="29">
        <f>IF(P_Ant.prod!AL30=0," ",P_Ant.prod!AL30)</f>
        <v>224</v>
      </c>
      <c r="F22" s="29">
        <f>IF(P_Ant.prod!AM30=0," ",P_Ant.prod!AM30)</f>
        <v>217</v>
      </c>
      <c r="G22" s="29">
        <f>IF(P_Ant.prod!AN30=0," ",P_Ant.prod!AN30)</f>
        <v>211</v>
      </c>
      <c r="H22" s="29">
        <f>IF(P_Ant.prod!AO30=0," ",P_Ant.prod!AO30)</f>
        <v>207</v>
      </c>
      <c r="I22" s="29">
        <f>IF(P_Ant.prod!AP30=0," ",P_Ant.prod!AP30)</f>
        <v>194</v>
      </c>
      <c r="J22" s="29">
        <f>IF(P_Ant.prod!AQ30=0," ",P_Ant.prod!AQ30)</f>
        <v>183</v>
      </c>
      <c r="K22" s="29">
        <f>IF(P_Ant.prod!AR30=0," ",P_Ant.prod!AR30)</f>
        <v>177</v>
      </c>
      <c r="L22" s="29">
        <f>IF(P_Ant.prod!AS30=0," ",P_Ant.prod!AS30)</f>
        <v>172</v>
      </c>
      <c r="M22" s="29">
        <f>IF(P_Ant.prod!AT30=0," ",P_Ant.prod!AT30)</f>
        <v>166</v>
      </c>
      <c r="N22" s="29">
        <f>IF(P_Ant.prod!AU30=0," ",P_Ant.prod!AU30)</f>
        <v>153</v>
      </c>
      <c r="O22" s="29">
        <f>IF(P_Ant.prod!AV30=0," ",P_Ant.prod!AV30)</f>
        <v>144</v>
      </c>
      <c r="P22" s="29">
        <f>IF(P_Ant.prod!AW30=0," ",P_Ant.prod!AW30)</f>
        <v>137</v>
      </c>
      <c r="Q22" s="29">
        <f>IF(P_Ant.prod!AX30=0," ",P_Ant.prod!AX30)</f>
        <v>127</v>
      </c>
      <c r="R22" s="29">
        <f>IF(P_Ant.prod!AY30=0," ",P_Ant.prod!AY30)</f>
        <v>121</v>
      </c>
      <c r="S22" s="29">
        <f>IF(P_Ant.prod!AZ30=0," ",P_Ant.prod!AZ30)</f>
        <v>120</v>
      </c>
      <c r="T22" s="29">
        <f>IF(P_Ant.prod!BA30=0," ",P_Ant.prod!BA30)</f>
        <v>112</v>
      </c>
      <c r="U22" s="29">
        <f>IF(P_Ant.prod!BB30=0," ",P_Ant.prod!BB30)</f>
        <v>105</v>
      </c>
      <c r="V22" s="29">
        <f>IF(P_Ant.prod!BC30=0," ",P_Ant.prod!BC30)</f>
        <v>98</v>
      </c>
      <c r="W22" s="29">
        <f>IF(P_Ant.prod!BD30=0," ",P_Ant.prod!BD30)</f>
        <v>96</v>
      </c>
      <c r="X22" s="29">
        <f>IF(P_Ant.prod!BE30=0," ",P_Ant.prod!BE30)</f>
        <v>94</v>
      </c>
      <c r="Y22" s="29">
        <f>IF(P_Ant.prod!BF30=0," ",P_Ant.prod!BF30)</f>
        <v>92</v>
      </c>
      <c r="Z22" s="29">
        <f>IF(P_Ant.prod!BG30=0," ",P_Ant.prod!BG30)</f>
        <v>86</v>
      </c>
      <c r="AA22" s="29">
        <f>IF(P_Ant.prod!BH30=0," ",P_Ant.prod!BH30)</f>
        <v>81</v>
      </c>
      <c r="AB22" s="29">
        <f>IF(P_Ant.prod!BI30=0," ",P_Ant.prod!BI30)</f>
        <v>72</v>
      </c>
      <c r="AC22" s="29">
        <f>IF(P_Ant.prod!BJ30=0," ",P_Ant.prod!BJ30)</f>
        <v>71</v>
      </c>
      <c r="AD22" s="29">
        <f>IF(P_Ant.prod!BK30=0," ",P_Ant.prod!BK30)</f>
        <v>72</v>
      </c>
      <c r="AE22" s="28">
        <f>IF(P_Ant.prod!BL30=0," ",P_Ant.prod!BL30)</f>
        <v>69</v>
      </c>
      <c r="AF22" s="28">
        <f>IF(P_Ant.prod!BM30=0," ",P_Ant.prod!BM30)</f>
        <v>63</v>
      </c>
    </row>
    <row r="23" spans="2:32" ht="14.1" customHeight="1" x14ac:dyDescent="0.2">
      <c r="B23" s="28" t="str">
        <f>IF(P_Ant.prod!AI31=0," ",P_Ant.prod!AI31)</f>
        <v>Namskogan</v>
      </c>
      <c r="C23" s="29">
        <f>IF(P_Ant.prod!AJ31=0," ",P_Ant.prod!AJ31)</f>
        <v>24</v>
      </c>
      <c r="D23" s="29">
        <f>IF(P_Ant.prod!AK31=0," ",P_Ant.prod!AK31)</f>
        <v>24</v>
      </c>
      <c r="E23" s="29">
        <f>IF(P_Ant.prod!AL31=0," ",P_Ant.prod!AL31)</f>
        <v>21</v>
      </c>
      <c r="F23" s="29">
        <f>IF(P_Ant.prod!AM31=0," ",P_Ant.prod!AM31)</f>
        <v>21</v>
      </c>
      <c r="G23" s="29">
        <f>IF(P_Ant.prod!AN31=0," ",P_Ant.prod!AN31)</f>
        <v>20</v>
      </c>
      <c r="H23" s="29">
        <f>IF(P_Ant.prod!AO31=0," ",P_Ant.prod!AO31)</f>
        <v>19</v>
      </c>
      <c r="I23" s="29">
        <f>IF(P_Ant.prod!AP31=0," ",P_Ant.prod!AP31)</f>
        <v>15</v>
      </c>
      <c r="J23" s="29">
        <f>IF(P_Ant.prod!AQ31=0," ",P_Ant.prod!AQ31)</f>
        <v>13</v>
      </c>
      <c r="K23" s="29">
        <f>IF(P_Ant.prod!AR31=0," ",P_Ant.prod!AR31)</f>
        <v>12</v>
      </c>
      <c r="L23" s="29">
        <f>IF(P_Ant.prod!AS31=0," ",P_Ant.prod!AS31)</f>
        <v>12</v>
      </c>
      <c r="M23" s="29">
        <f>IF(P_Ant.prod!AT31=0," ",P_Ant.prod!AT31)</f>
        <v>12</v>
      </c>
      <c r="N23" s="29">
        <f>IF(P_Ant.prod!AU31=0," ",P_Ant.prod!AU31)</f>
        <v>12</v>
      </c>
      <c r="O23" s="29">
        <f>IF(P_Ant.prod!AV31=0," ",P_Ant.prod!AV31)</f>
        <v>12</v>
      </c>
      <c r="P23" s="29">
        <f>IF(P_Ant.prod!AW31=0," ",P_Ant.prod!AW31)</f>
        <v>10</v>
      </c>
      <c r="Q23" s="29">
        <f>IF(P_Ant.prod!AX31=0," ",P_Ant.prod!AX31)</f>
        <v>10</v>
      </c>
      <c r="R23" s="29">
        <f>IF(P_Ant.prod!AY31=0," ",P_Ant.prod!AY31)</f>
        <v>10</v>
      </c>
      <c r="S23" s="29">
        <f>IF(P_Ant.prod!AZ31=0," ",P_Ant.prod!AZ31)</f>
        <v>10</v>
      </c>
      <c r="T23" s="29">
        <f>IF(P_Ant.prod!BA31=0," ",P_Ant.prod!BA31)</f>
        <v>9</v>
      </c>
      <c r="U23" s="29">
        <f>IF(P_Ant.prod!BB31=0," ",P_Ant.prod!BB31)</f>
        <v>10</v>
      </c>
      <c r="V23" s="29">
        <f>IF(P_Ant.prod!BC31=0," ",P_Ant.prod!BC31)</f>
        <v>9</v>
      </c>
      <c r="W23" s="29">
        <f>IF(P_Ant.prod!BD31=0," ",P_Ant.prod!BD31)</f>
        <v>9</v>
      </c>
      <c r="X23" s="29">
        <f>IF(P_Ant.prod!BE31=0," ",P_Ant.prod!BE31)</f>
        <v>9</v>
      </c>
      <c r="Y23" s="29">
        <f>IF(P_Ant.prod!BF31=0," ",P_Ant.prod!BF31)</f>
        <v>8</v>
      </c>
      <c r="Z23" s="29">
        <f>IF(P_Ant.prod!BG31=0," ",P_Ant.prod!BG31)</f>
        <v>9</v>
      </c>
      <c r="AA23" s="29">
        <f>IF(P_Ant.prod!BH31=0," ",P_Ant.prod!BH31)</f>
        <v>8</v>
      </c>
      <c r="AB23" s="29">
        <f>IF(P_Ant.prod!BI31=0," ",P_Ant.prod!BI31)</f>
        <v>8</v>
      </c>
      <c r="AC23" s="29">
        <f>IF(P_Ant.prod!BJ31=0," ",P_Ant.prod!BJ31)</f>
        <v>8</v>
      </c>
      <c r="AD23" s="29">
        <f>IF(P_Ant.prod!BK31=0," ",P_Ant.prod!BK31)</f>
        <v>8</v>
      </c>
      <c r="AE23" s="28">
        <f>IF(P_Ant.prod!BL31=0," ",P_Ant.prod!BL31)</f>
        <v>8</v>
      </c>
      <c r="AF23" s="28">
        <f>IF(P_Ant.prod!BM31=0," ",P_Ant.prod!BM31)</f>
        <v>8</v>
      </c>
    </row>
    <row r="24" spans="2:32" ht="14.1" customHeight="1" x14ac:dyDescent="0.2">
      <c r="B24" s="28" t="str">
        <f>IF(P_Ant.prod!AI32=0," ",P_Ant.prod!AI32)</f>
        <v>Namsos</v>
      </c>
      <c r="C24" s="29">
        <f>IF(P_Ant.prod!AJ32=0," ",P_Ant.prod!AJ32)</f>
        <v>230</v>
      </c>
      <c r="D24" s="29">
        <f>IF(P_Ant.prod!AK32=0," ",P_Ant.prod!AK32)</f>
        <v>228</v>
      </c>
      <c r="E24" s="29">
        <f>IF(P_Ant.prod!AL32=0," ",P_Ant.prod!AL32)</f>
        <v>227</v>
      </c>
      <c r="F24" s="29">
        <f>IF(P_Ant.prod!AM32=0," ",P_Ant.prod!AM32)</f>
        <v>222</v>
      </c>
      <c r="G24" s="29">
        <f>IF(P_Ant.prod!AN32=0," ",P_Ant.prod!AN32)</f>
        <v>217</v>
      </c>
      <c r="H24" s="29">
        <f>IF(P_Ant.prod!AO32=0," ",P_Ant.prod!AO32)</f>
        <v>212</v>
      </c>
      <c r="I24" s="29">
        <f>IF(P_Ant.prod!AP32=0," ",P_Ant.prod!AP32)</f>
        <v>194</v>
      </c>
      <c r="J24" s="29">
        <f>IF(P_Ant.prod!AQ32=0," ",P_Ant.prod!AQ32)</f>
        <v>191</v>
      </c>
      <c r="K24" s="29">
        <f>IF(P_Ant.prod!AR32=0," ",P_Ant.prod!AR32)</f>
        <v>179</v>
      </c>
      <c r="L24" s="29">
        <f>IF(P_Ant.prod!AS32=0," ",P_Ant.prod!AS32)</f>
        <v>168</v>
      </c>
      <c r="M24" s="29">
        <f>IF(P_Ant.prod!AT32=0," ",P_Ant.prod!AT32)</f>
        <v>161</v>
      </c>
      <c r="N24" s="29">
        <f>IF(P_Ant.prod!AU32=0," ",P_Ant.prod!AU32)</f>
        <v>149</v>
      </c>
      <c r="O24" s="29">
        <f>IF(P_Ant.prod!AV32=0," ",P_Ant.prod!AV32)</f>
        <v>130</v>
      </c>
      <c r="P24" s="29">
        <f>IF(P_Ant.prod!AW32=0," ",P_Ant.prod!AW32)</f>
        <v>127</v>
      </c>
      <c r="Q24" s="29">
        <f>IF(P_Ant.prod!AX32=0," ",P_Ant.prod!AX32)</f>
        <v>116</v>
      </c>
      <c r="R24" s="29">
        <f>IF(P_Ant.prod!AY32=0," ",P_Ant.prod!AY32)</f>
        <v>113</v>
      </c>
      <c r="S24" s="29">
        <f>IF(P_Ant.prod!AZ32=0," ",P_Ant.prod!AZ32)</f>
        <v>111</v>
      </c>
      <c r="T24" s="29">
        <f>IF(P_Ant.prod!BA32=0," ",P_Ant.prod!BA32)</f>
        <v>105</v>
      </c>
      <c r="U24" s="29">
        <f>IF(P_Ant.prod!BB32=0," ",P_Ant.prod!BB32)</f>
        <v>96</v>
      </c>
      <c r="V24" s="29">
        <f>IF(P_Ant.prod!BC32=0," ",P_Ant.prod!BC32)</f>
        <v>101</v>
      </c>
      <c r="W24" s="29">
        <f>IF(P_Ant.prod!BD32=0," ",P_Ant.prod!BD32)</f>
        <v>93</v>
      </c>
      <c r="X24" s="29">
        <f>IF(P_Ant.prod!BE32=0," ",P_Ant.prod!BE32)</f>
        <v>89</v>
      </c>
      <c r="Y24" s="29">
        <f>IF(P_Ant.prod!BF32=0," ",P_Ant.prod!BF32)</f>
        <v>88</v>
      </c>
      <c r="Z24" s="29">
        <f>IF(P_Ant.prod!BG32=0," ",P_Ant.prod!BG32)</f>
        <v>84</v>
      </c>
      <c r="AA24" s="29">
        <f>IF(P_Ant.prod!BH32=0," ",P_Ant.prod!BH32)</f>
        <v>82</v>
      </c>
      <c r="AB24" s="29">
        <f>IF(P_Ant.prod!BI32=0," ",P_Ant.prod!BI32)</f>
        <v>74</v>
      </c>
      <c r="AC24" s="29">
        <f>IF(P_Ant.prod!BJ32=0," ",P_Ant.prod!BJ32)</f>
        <v>71</v>
      </c>
      <c r="AD24" s="29">
        <f>IF(P_Ant.prod!BK32=0," ",P_Ant.prod!BK32)</f>
        <v>68</v>
      </c>
      <c r="AE24" s="28">
        <f>IF(P_Ant.prod!BL32=0," ",P_Ant.prod!BL32)</f>
        <v>62</v>
      </c>
      <c r="AF24" s="28">
        <f>IF(P_Ant.prod!BM32=0," ",P_Ant.prod!BM32)</f>
        <v>54</v>
      </c>
    </row>
    <row r="25" spans="2:32" ht="14.1" customHeight="1" x14ac:dyDescent="0.2">
      <c r="B25" s="28" t="str">
        <f>IF(P_Ant.prod!AI33=0," ",P_Ant.prod!AI33)</f>
        <v>Nærøysund</v>
      </c>
      <c r="C25" s="29">
        <f>IF(P_Ant.prod!AJ33=0," ",P_Ant.prod!AJ33)</f>
        <v>250</v>
      </c>
      <c r="D25" s="29">
        <f>IF(P_Ant.prod!AK33=0," ",P_Ant.prod!AK33)</f>
        <v>248</v>
      </c>
      <c r="E25" s="29">
        <f>IF(P_Ant.prod!AL33=0," ",P_Ant.prod!AL33)</f>
        <v>251</v>
      </c>
      <c r="F25" s="29">
        <f>IF(P_Ant.prod!AM33=0," ",P_Ant.prod!AM33)</f>
        <v>247</v>
      </c>
      <c r="G25" s="29">
        <f>IF(P_Ant.prod!AN33=0," ",P_Ant.prod!AN33)</f>
        <v>232</v>
      </c>
      <c r="H25" s="29">
        <f>IF(P_Ant.prod!AO33=0," ",P_Ant.prod!AO33)</f>
        <v>223</v>
      </c>
      <c r="I25" s="29">
        <f>IF(P_Ant.prod!AP33=0," ",P_Ant.prod!AP33)</f>
        <v>206</v>
      </c>
      <c r="J25" s="29">
        <f>IF(P_Ant.prod!AQ33=0," ",P_Ant.prod!AQ33)</f>
        <v>194</v>
      </c>
      <c r="K25" s="29">
        <f>IF(P_Ant.prod!AR33=0," ",P_Ant.prod!AR33)</f>
        <v>182</v>
      </c>
      <c r="L25" s="29">
        <f>IF(P_Ant.prod!AS33=0," ",P_Ant.prod!AS33)</f>
        <v>175</v>
      </c>
      <c r="M25" s="29">
        <f>IF(P_Ant.prod!AT33=0," ",P_Ant.prod!AT33)</f>
        <v>175</v>
      </c>
      <c r="N25" s="29">
        <f>IF(P_Ant.prod!AU33=0," ",P_Ant.prod!AU33)</f>
        <v>159</v>
      </c>
      <c r="O25" s="29">
        <f>IF(P_Ant.prod!AV33=0," ",P_Ant.prod!AV33)</f>
        <v>148</v>
      </c>
      <c r="P25" s="29">
        <f>IF(P_Ant.prod!AW33=0," ",P_Ant.prod!AW33)</f>
        <v>138</v>
      </c>
      <c r="Q25" s="29">
        <f>IF(P_Ant.prod!AX33=0," ",P_Ant.prod!AX33)</f>
        <v>121</v>
      </c>
      <c r="R25" s="29">
        <f>IF(P_Ant.prod!AY33=0," ",P_Ant.prod!AY33)</f>
        <v>115</v>
      </c>
      <c r="S25" s="29">
        <f>IF(P_Ant.prod!AZ33=0," ",P_Ant.prod!AZ33)</f>
        <v>112</v>
      </c>
      <c r="T25" s="29">
        <f>IF(P_Ant.prod!BA33=0," ",P_Ant.prod!BA33)</f>
        <v>102</v>
      </c>
      <c r="U25" s="29">
        <f>IF(P_Ant.prod!BB33=0," ",P_Ant.prod!BB33)</f>
        <v>98</v>
      </c>
      <c r="V25" s="29">
        <f>IF(P_Ant.prod!BC33=0," ",P_Ant.prod!BC33)</f>
        <v>95</v>
      </c>
      <c r="W25" s="29">
        <f>IF(P_Ant.prod!BD33=0," ",P_Ant.prod!BD33)</f>
        <v>85</v>
      </c>
      <c r="X25" s="29">
        <f>IF(P_Ant.prod!BE33=0," ",P_Ant.prod!BE33)</f>
        <v>83</v>
      </c>
      <c r="Y25" s="29">
        <f>IF(P_Ant.prod!BF33=0," ",P_Ant.prod!BF33)</f>
        <v>85</v>
      </c>
      <c r="Z25" s="29">
        <f>IF(P_Ant.prod!BG33=0," ",P_Ant.prod!BG33)</f>
        <v>82</v>
      </c>
      <c r="AA25" s="29">
        <f>IF(P_Ant.prod!BH33=0," ",P_Ant.prod!BH33)</f>
        <v>79</v>
      </c>
      <c r="AB25" s="29">
        <f>IF(P_Ant.prod!BI33=0," ",P_Ant.prod!BI33)</f>
        <v>74</v>
      </c>
      <c r="AC25" s="29">
        <f>IF(P_Ant.prod!BJ33=0," ",P_Ant.prod!BJ33)</f>
        <v>72</v>
      </c>
      <c r="AD25" s="29">
        <f>IF(P_Ant.prod!BK33=0," ",P_Ant.prod!BK33)</f>
        <v>69</v>
      </c>
      <c r="AE25" s="28">
        <f>IF(P_Ant.prod!BL33=0," ",P_Ant.prod!BL33)</f>
        <v>67</v>
      </c>
      <c r="AF25" s="28">
        <f>IF(P_Ant.prod!BM33=0," ",P_Ant.prod!BM33)</f>
        <v>63</v>
      </c>
    </row>
    <row r="26" spans="2:32" ht="14.1" customHeight="1" x14ac:dyDescent="0.2">
      <c r="B26" s="28" t="str">
        <f>IF(P_Ant.prod!AI34=0," ",P_Ant.prod!AI34)</f>
        <v>Oppdal</v>
      </c>
      <c r="C26" s="29">
        <f>IF(P_Ant.prod!AJ34=0," ",P_Ant.prod!AJ34)</f>
        <v>151</v>
      </c>
      <c r="D26" s="29">
        <f>IF(P_Ant.prod!AK34=0," ",P_Ant.prod!AK34)</f>
        <v>148</v>
      </c>
      <c r="E26" s="29">
        <f>IF(P_Ant.prod!AL34=0," ",P_Ant.prod!AL34)</f>
        <v>145</v>
      </c>
      <c r="F26" s="29">
        <f>IF(P_Ant.prod!AM34=0," ",P_Ant.prod!AM34)</f>
        <v>145</v>
      </c>
      <c r="G26" s="29">
        <f>IF(P_Ant.prod!AN34=0," ",P_Ant.prod!AN34)</f>
        <v>144</v>
      </c>
      <c r="H26" s="29">
        <f>IF(P_Ant.prod!AO34=0," ",P_Ant.prod!AO34)</f>
        <v>136</v>
      </c>
      <c r="I26" s="29">
        <f>IF(P_Ant.prod!AP34=0," ",P_Ant.prod!AP34)</f>
        <v>134</v>
      </c>
      <c r="J26" s="29">
        <f>IF(P_Ant.prod!AQ34=0," ",P_Ant.prod!AQ34)</f>
        <v>126</v>
      </c>
      <c r="K26" s="29">
        <f>IF(P_Ant.prod!AR34=0," ",P_Ant.prod!AR34)</f>
        <v>120</v>
      </c>
      <c r="L26" s="29">
        <f>IF(P_Ant.prod!AS34=0," ",P_Ant.prod!AS34)</f>
        <v>116</v>
      </c>
      <c r="M26" s="29">
        <f>IF(P_Ant.prod!AT34=0," ",P_Ant.prod!AT34)</f>
        <v>108</v>
      </c>
      <c r="N26" s="29">
        <f>IF(P_Ant.prod!AU34=0," ",P_Ant.prod!AU34)</f>
        <v>103</v>
      </c>
      <c r="O26" s="29">
        <f>IF(P_Ant.prod!AV34=0," ",P_Ant.prod!AV34)</f>
        <v>101</v>
      </c>
      <c r="P26" s="29">
        <f>IF(P_Ant.prod!AW34=0," ",P_Ant.prod!AW34)</f>
        <v>98</v>
      </c>
      <c r="Q26" s="29">
        <f>IF(P_Ant.prod!AX34=0," ",P_Ant.prod!AX34)</f>
        <v>88</v>
      </c>
      <c r="R26" s="29">
        <f>IF(P_Ant.prod!AY34=0," ",P_Ant.prod!AY34)</f>
        <v>81</v>
      </c>
      <c r="S26" s="29">
        <f>IF(P_Ant.prod!AZ34=0," ",P_Ant.prod!AZ34)</f>
        <v>80</v>
      </c>
      <c r="T26" s="29">
        <f>IF(P_Ant.prod!BA34=0," ",P_Ant.prod!BA34)</f>
        <v>68</v>
      </c>
      <c r="U26" s="29">
        <f>IF(P_Ant.prod!BB34=0," ",P_Ant.prod!BB34)</f>
        <v>70</v>
      </c>
      <c r="V26" s="29">
        <f>IF(P_Ant.prod!BC34=0," ",P_Ant.prod!BC34)</f>
        <v>63</v>
      </c>
      <c r="W26" s="29">
        <f>IF(P_Ant.prod!BD34=0," ",P_Ant.prod!BD34)</f>
        <v>58</v>
      </c>
      <c r="X26" s="29">
        <f>IF(P_Ant.prod!BE34=0," ",P_Ant.prod!BE34)</f>
        <v>55</v>
      </c>
      <c r="Y26" s="29">
        <f>IF(P_Ant.prod!BF34=0," ",P_Ant.prod!BF34)</f>
        <v>55</v>
      </c>
      <c r="Z26" s="29">
        <f>IF(P_Ant.prod!BG34=0," ",P_Ant.prod!BG34)</f>
        <v>52</v>
      </c>
      <c r="AA26" s="29">
        <f>IF(P_Ant.prod!BH34=0," ",P_Ant.prod!BH34)</f>
        <v>52</v>
      </c>
      <c r="AB26" s="29">
        <f>IF(P_Ant.prod!BI34=0," ",P_Ant.prod!BI34)</f>
        <v>48</v>
      </c>
      <c r="AC26" s="29">
        <f>IF(P_Ant.prod!BJ34=0," ",P_Ant.prod!BJ34)</f>
        <v>44</v>
      </c>
      <c r="AD26" s="29">
        <f>IF(P_Ant.prod!BK34=0," ",P_Ant.prod!BK34)</f>
        <v>43</v>
      </c>
      <c r="AE26" s="28">
        <f>IF(P_Ant.prod!BL34=0," ",P_Ant.prod!BL34)</f>
        <v>41</v>
      </c>
      <c r="AF26" s="28">
        <f>IF(P_Ant.prod!BM34=0," ",P_Ant.prod!BM34)</f>
        <v>41</v>
      </c>
    </row>
    <row r="27" spans="2:32" ht="14.1" customHeight="1" x14ac:dyDescent="0.2">
      <c r="B27" s="28" t="str">
        <f>IF(P_Ant.prod!AI35=0," ",P_Ant.prod!AI35)</f>
        <v>Orkland</v>
      </c>
      <c r="C27" s="29">
        <f>IF(P_Ant.prod!AJ35=0," ",P_Ant.prod!AJ35)</f>
        <v>392</v>
      </c>
      <c r="D27" s="29">
        <f>IF(P_Ant.prod!AK35=0," ",P_Ant.prod!AK35)</f>
        <v>390</v>
      </c>
      <c r="E27" s="29">
        <f>IF(P_Ant.prod!AL35=0," ",P_Ant.prod!AL35)</f>
        <v>389</v>
      </c>
      <c r="F27" s="29">
        <f>IF(P_Ant.prod!AM35=0," ",P_Ant.prod!AM35)</f>
        <v>376</v>
      </c>
      <c r="G27" s="29">
        <f>IF(P_Ant.prod!AN35=0," ",P_Ant.prod!AN35)</f>
        <v>358</v>
      </c>
      <c r="H27" s="29">
        <f>IF(P_Ant.prod!AO35=0," ",P_Ant.prod!AO35)</f>
        <v>347</v>
      </c>
      <c r="I27" s="29">
        <f>IF(P_Ant.prod!AP35=0," ",P_Ant.prod!AP35)</f>
        <v>318</v>
      </c>
      <c r="J27" s="29">
        <f>IF(P_Ant.prod!AQ35=0," ",P_Ant.prod!AQ35)</f>
        <v>290</v>
      </c>
      <c r="K27" s="29">
        <f>IF(P_Ant.prod!AR35=0," ",P_Ant.prod!AR35)</f>
        <v>275</v>
      </c>
      <c r="L27" s="29">
        <f>IF(P_Ant.prod!AS35=0," ",P_Ant.prod!AS35)</f>
        <v>267</v>
      </c>
      <c r="M27" s="29">
        <f>IF(P_Ant.prod!AT35=0," ",P_Ant.prod!AT35)</f>
        <v>261</v>
      </c>
      <c r="N27" s="29">
        <f>IF(P_Ant.prod!AU35=0," ",P_Ant.prod!AU35)</f>
        <v>248</v>
      </c>
      <c r="O27" s="29">
        <f>IF(P_Ant.prod!AV35=0," ",P_Ant.prod!AV35)</f>
        <v>237</v>
      </c>
      <c r="P27" s="29">
        <f>IF(P_Ant.prod!AW35=0," ",P_Ant.prod!AW35)</f>
        <v>224</v>
      </c>
      <c r="Q27" s="29">
        <f>IF(P_Ant.prod!AX35=0," ",P_Ant.prod!AX35)</f>
        <v>212</v>
      </c>
      <c r="R27" s="29">
        <f>IF(P_Ant.prod!AY35=0," ",P_Ant.prod!AY35)</f>
        <v>191</v>
      </c>
      <c r="S27" s="29">
        <f>IF(P_Ant.prod!AZ35=0," ",P_Ant.prod!AZ35)</f>
        <v>185</v>
      </c>
      <c r="T27" s="29">
        <f>IF(P_Ant.prod!BA35=0," ",P_Ant.prod!BA35)</f>
        <v>179</v>
      </c>
      <c r="U27" s="29">
        <f>IF(P_Ant.prod!BB35=0," ",P_Ant.prod!BB35)</f>
        <v>172</v>
      </c>
      <c r="V27" s="29">
        <f>IF(P_Ant.prod!BC35=0," ",P_Ant.prod!BC35)</f>
        <v>159</v>
      </c>
      <c r="W27" s="29">
        <f>IF(P_Ant.prod!BD35=0," ",P_Ant.prod!BD35)</f>
        <v>149</v>
      </c>
      <c r="X27" s="29">
        <f>IF(P_Ant.prod!BE35=0," ",P_Ant.prod!BE35)</f>
        <v>145</v>
      </c>
      <c r="Y27" s="29">
        <f>IF(P_Ant.prod!BF35=0," ",P_Ant.prod!BF35)</f>
        <v>140</v>
      </c>
      <c r="Z27" s="29">
        <f>IF(P_Ant.prod!BG35=0," ",P_Ant.prod!BG35)</f>
        <v>129</v>
      </c>
      <c r="AA27" s="29">
        <f>IF(P_Ant.prod!BH35=0," ",P_Ant.prod!BH35)</f>
        <v>123</v>
      </c>
      <c r="AB27" s="29">
        <f>IF(P_Ant.prod!BI35=0," ",P_Ant.prod!BI35)</f>
        <v>103</v>
      </c>
      <c r="AC27" s="29">
        <f>IF(P_Ant.prod!BJ35=0," ",P_Ant.prod!BJ35)</f>
        <v>99</v>
      </c>
      <c r="AD27" s="29">
        <f>IF(P_Ant.prod!BK35=0," ",P_Ant.prod!BK35)</f>
        <v>97</v>
      </c>
      <c r="AE27" s="28">
        <f>IF(P_Ant.prod!BL35=0," ",P_Ant.prod!BL35)</f>
        <v>94</v>
      </c>
      <c r="AF27" s="28">
        <f>IF(P_Ant.prod!BM35=0," ",P_Ant.prod!BM35)</f>
        <v>90</v>
      </c>
    </row>
    <row r="28" spans="2:32" ht="14.1" customHeight="1" x14ac:dyDescent="0.2">
      <c r="B28" s="28" t="str">
        <f>IF(P_Ant.prod!AI36=0," ",P_Ant.prod!AI36)</f>
        <v>Osen</v>
      </c>
      <c r="C28" s="29">
        <f>IF(P_Ant.prod!AJ36=0," ",P_Ant.prod!AJ36)</f>
        <v>43</v>
      </c>
      <c r="D28" s="29">
        <f>IF(P_Ant.prod!AK36=0," ",P_Ant.prod!AK36)</f>
        <v>43</v>
      </c>
      <c r="E28" s="29">
        <f>IF(P_Ant.prod!AL36=0," ",P_Ant.prod!AL36)</f>
        <v>43</v>
      </c>
      <c r="F28" s="29">
        <f>IF(P_Ant.prod!AM36=0," ",P_Ant.prod!AM36)</f>
        <v>41</v>
      </c>
      <c r="G28" s="29">
        <f>IF(P_Ant.prod!AN36=0," ",P_Ant.prod!AN36)</f>
        <v>37</v>
      </c>
      <c r="H28" s="29">
        <f>IF(P_Ant.prod!AO36=0," ",P_Ant.prod!AO36)</f>
        <v>34</v>
      </c>
      <c r="I28" s="29">
        <f>IF(P_Ant.prod!AP36=0," ",P_Ant.prod!AP36)</f>
        <v>30</v>
      </c>
      <c r="J28" s="29">
        <f>IF(P_Ant.prod!AQ36=0," ",P_Ant.prod!AQ36)</f>
        <v>29</v>
      </c>
      <c r="K28" s="29">
        <f>IF(P_Ant.prod!AR36=0," ",P_Ant.prod!AR36)</f>
        <v>29</v>
      </c>
      <c r="L28" s="29">
        <f>IF(P_Ant.prod!AS36=0," ",P_Ant.prod!AS36)</f>
        <v>28</v>
      </c>
      <c r="M28" s="29">
        <f>IF(P_Ant.prod!AT36=0," ",P_Ant.prod!AT36)</f>
        <v>28</v>
      </c>
      <c r="N28" s="29">
        <f>IF(P_Ant.prod!AU36=0," ",P_Ant.prod!AU36)</f>
        <v>27</v>
      </c>
      <c r="O28" s="29">
        <f>IF(P_Ant.prod!AV36=0," ",P_Ant.prod!AV36)</f>
        <v>24</v>
      </c>
      <c r="P28" s="29">
        <f>IF(P_Ant.prod!AW36=0," ",P_Ant.prod!AW36)</f>
        <v>23</v>
      </c>
      <c r="Q28" s="29">
        <f>IF(P_Ant.prod!AX36=0," ",P_Ant.prod!AX36)</f>
        <v>22</v>
      </c>
      <c r="R28" s="29">
        <f>IF(P_Ant.prod!AY36=0," ",P_Ant.prod!AY36)</f>
        <v>19</v>
      </c>
      <c r="S28" s="29">
        <f>IF(P_Ant.prod!AZ36=0," ",P_Ant.prod!AZ36)</f>
        <v>20</v>
      </c>
      <c r="T28" s="29">
        <f>IF(P_Ant.prod!BA36=0," ",P_Ant.prod!BA36)</f>
        <v>17</v>
      </c>
      <c r="U28" s="29">
        <f>IF(P_Ant.prod!BB36=0," ",P_Ant.prod!BB36)</f>
        <v>18</v>
      </c>
      <c r="V28" s="29">
        <f>IF(P_Ant.prod!BC36=0," ",P_Ant.prod!BC36)</f>
        <v>16</v>
      </c>
      <c r="W28" s="29">
        <f>IF(P_Ant.prod!BD36=0," ",P_Ant.prod!BD36)</f>
        <v>16</v>
      </c>
      <c r="X28" s="29">
        <f>IF(P_Ant.prod!BE36=0," ",P_Ant.prod!BE36)</f>
        <v>16</v>
      </c>
      <c r="Y28" s="29">
        <f>IF(P_Ant.prod!BF36=0," ",P_Ant.prod!BF36)</f>
        <v>16</v>
      </c>
      <c r="Z28" s="29">
        <f>IF(P_Ant.prod!BG36=0," ",P_Ant.prod!BG36)</f>
        <v>14</v>
      </c>
      <c r="AA28" s="29">
        <f>IF(P_Ant.prod!BH36=0," ",P_Ant.prod!BH36)</f>
        <v>13</v>
      </c>
      <c r="AB28" s="29">
        <f>IF(P_Ant.prod!BI36=0," ",P_Ant.prod!BI36)</f>
        <v>13</v>
      </c>
      <c r="AC28" s="29">
        <f>IF(P_Ant.prod!BJ36=0," ",P_Ant.prod!BJ36)</f>
        <v>14</v>
      </c>
      <c r="AD28" s="29">
        <f>IF(P_Ant.prod!BK36=0," ",P_Ant.prod!BK36)</f>
        <v>13</v>
      </c>
      <c r="AE28" s="28">
        <f>IF(P_Ant.prod!BL36=0," ",P_Ant.prod!BL36)</f>
        <v>13</v>
      </c>
      <c r="AF28" s="28">
        <f>IF(P_Ant.prod!BM36=0," ",P_Ant.prod!BM36)</f>
        <v>14</v>
      </c>
    </row>
    <row r="29" spans="2:32" ht="14.1" customHeight="1" x14ac:dyDescent="0.2">
      <c r="B29" s="28" t="str">
        <f>IF(P_Ant.prod!AI37=0," ",P_Ant.prod!AI37)</f>
        <v>Overhalla</v>
      </c>
      <c r="C29" s="29">
        <f>IF(P_Ant.prod!AJ37=0," ",P_Ant.prod!AJ37)</f>
        <v>93</v>
      </c>
      <c r="D29" s="29">
        <f>IF(P_Ant.prod!AK37=0," ",P_Ant.prod!AK37)</f>
        <v>93</v>
      </c>
      <c r="E29" s="29">
        <f>IF(P_Ant.prod!AL37=0," ",P_Ant.prod!AL37)</f>
        <v>93</v>
      </c>
      <c r="F29" s="29">
        <f>IF(P_Ant.prod!AM37=0," ",P_Ant.prod!AM37)</f>
        <v>92</v>
      </c>
      <c r="G29" s="29">
        <f>IF(P_Ant.prod!AN37=0," ",P_Ant.prod!AN37)</f>
        <v>91</v>
      </c>
      <c r="H29" s="29">
        <f>IF(P_Ant.prod!AO37=0," ",P_Ant.prod!AO37)</f>
        <v>89</v>
      </c>
      <c r="I29" s="29">
        <f>IF(P_Ant.prod!AP37=0," ",P_Ant.prod!AP37)</f>
        <v>84</v>
      </c>
      <c r="J29" s="29">
        <f>IF(P_Ant.prod!AQ37=0," ",P_Ant.prod!AQ37)</f>
        <v>80</v>
      </c>
      <c r="K29" s="29">
        <f>IF(P_Ant.prod!AR37=0," ",P_Ant.prod!AR37)</f>
        <v>75</v>
      </c>
      <c r="L29" s="29">
        <f>IF(P_Ant.prod!AS37=0," ",P_Ant.prod!AS37)</f>
        <v>72</v>
      </c>
      <c r="M29" s="29">
        <f>IF(P_Ant.prod!AT37=0," ",P_Ant.prod!AT37)</f>
        <v>70</v>
      </c>
      <c r="N29" s="29">
        <f>IF(P_Ant.prod!AU37=0," ",P_Ant.prod!AU37)</f>
        <v>68</v>
      </c>
      <c r="O29" s="29">
        <f>IF(P_Ant.prod!AV37=0," ",P_Ant.prod!AV37)</f>
        <v>63</v>
      </c>
      <c r="P29" s="29">
        <f>IF(P_Ant.prod!AW37=0," ",P_Ant.prod!AW37)</f>
        <v>63</v>
      </c>
      <c r="Q29" s="29">
        <f>IF(P_Ant.prod!AX37=0," ",P_Ant.prod!AX37)</f>
        <v>61</v>
      </c>
      <c r="R29" s="29">
        <f>IF(P_Ant.prod!AY37=0," ",P_Ant.prod!AY37)</f>
        <v>60</v>
      </c>
      <c r="S29" s="29">
        <f>IF(P_Ant.prod!AZ37=0," ",P_Ant.prod!AZ37)</f>
        <v>60</v>
      </c>
      <c r="T29" s="29">
        <f>IF(P_Ant.prod!BA37=0," ",P_Ant.prod!BA37)</f>
        <v>58</v>
      </c>
      <c r="U29" s="29">
        <f>IF(P_Ant.prod!BB37=0," ",P_Ant.prod!BB37)</f>
        <v>57</v>
      </c>
      <c r="V29" s="29">
        <f>IF(P_Ant.prod!BC37=0," ",P_Ant.prod!BC37)</f>
        <v>56</v>
      </c>
      <c r="W29" s="29">
        <f>IF(P_Ant.prod!BD37=0," ",P_Ant.prod!BD37)</f>
        <v>53</v>
      </c>
      <c r="X29" s="29">
        <f>IF(P_Ant.prod!BE37=0," ",P_Ant.prod!BE37)</f>
        <v>52</v>
      </c>
      <c r="Y29" s="29">
        <f>IF(P_Ant.prod!BF37=0," ",P_Ant.prod!BF37)</f>
        <v>50</v>
      </c>
      <c r="Z29" s="29">
        <f>IF(P_Ant.prod!BG37=0," ",P_Ant.prod!BG37)</f>
        <v>48</v>
      </c>
      <c r="AA29" s="29">
        <f>IF(P_Ant.prod!BH37=0," ",P_Ant.prod!BH37)</f>
        <v>47</v>
      </c>
      <c r="AB29" s="29">
        <f>IF(P_Ant.prod!BI37=0," ",P_Ant.prod!BI37)</f>
        <v>45</v>
      </c>
      <c r="AC29" s="29">
        <f>IF(P_Ant.prod!BJ37=0," ",P_Ant.prod!BJ37)</f>
        <v>42</v>
      </c>
      <c r="AD29" s="29">
        <f>IF(P_Ant.prod!BK37=0," ",P_Ant.prod!BK37)</f>
        <v>40</v>
      </c>
      <c r="AE29" s="28">
        <f>IF(P_Ant.prod!BL37=0," ",P_Ant.prod!BL37)</f>
        <v>40</v>
      </c>
      <c r="AF29" s="28">
        <f>IF(P_Ant.prod!BM37=0," ",P_Ant.prod!BM37)</f>
        <v>36</v>
      </c>
    </row>
    <row r="30" spans="2:32" ht="14.1" customHeight="1" x14ac:dyDescent="0.2">
      <c r="B30" s="28" t="str">
        <f>IF(P_Ant.prod!AI38=0," ",P_Ant.prod!AI38)</f>
        <v>Rennebu</v>
      </c>
      <c r="C30" s="29">
        <f>IF(P_Ant.prod!AJ38=0," ",P_Ant.prod!AJ38)</f>
        <v>114</v>
      </c>
      <c r="D30" s="29">
        <f>IF(P_Ant.prod!AK38=0," ",P_Ant.prod!AK38)</f>
        <v>113</v>
      </c>
      <c r="E30" s="29">
        <f>IF(P_Ant.prod!AL38=0," ",P_Ant.prod!AL38)</f>
        <v>114</v>
      </c>
      <c r="F30" s="29">
        <f>IF(P_Ant.prod!AM38=0," ",P_Ant.prod!AM38)</f>
        <v>111</v>
      </c>
      <c r="G30" s="29">
        <f>IF(P_Ant.prod!AN38=0," ",P_Ant.prod!AN38)</f>
        <v>109</v>
      </c>
      <c r="H30" s="29">
        <f>IF(P_Ant.prod!AO38=0," ",P_Ant.prod!AO38)</f>
        <v>105</v>
      </c>
      <c r="I30" s="29">
        <f>IF(P_Ant.prod!AP38=0," ",P_Ant.prod!AP38)</f>
        <v>102</v>
      </c>
      <c r="J30" s="29">
        <f>IF(P_Ant.prod!AQ38=0," ",P_Ant.prod!AQ38)</f>
        <v>98</v>
      </c>
      <c r="K30" s="29">
        <f>IF(P_Ant.prod!AR38=0," ",P_Ant.prod!AR38)</f>
        <v>96</v>
      </c>
      <c r="L30" s="29">
        <f>IF(P_Ant.prod!AS38=0," ",P_Ant.prod!AS38)</f>
        <v>95</v>
      </c>
      <c r="M30" s="29">
        <f>IF(P_Ant.prod!AT38=0," ",P_Ant.prod!AT38)</f>
        <v>92</v>
      </c>
      <c r="N30" s="29">
        <f>IF(P_Ant.prod!AU38=0," ",P_Ant.prod!AU38)</f>
        <v>82</v>
      </c>
      <c r="O30" s="29">
        <f>IF(P_Ant.prod!AV38=0," ",P_Ant.prod!AV38)</f>
        <v>79</v>
      </c>
      <c r="P30" s="29">
        <f>IF(P_Ant.prod!AW38=0," ",P_Ant.prod!AW38)</f>
        <v>72</v>
      </c>
      <c r="Q30" s="29">
        <f>IF(P_Ant.prod!AX38=0," ",P_Ant.prod!AX38)</f>
        <v>67</v>
      </c>
      <c r="R30" s="29">
        <f>IF(P_Ant.prod!AY38=0," ",P_Ant.prod!AY38)</f>
        <v>65</v>
      </c>
      <c r="S30" s="29">
        <f>IF(P_Ant.prod!AZ38=0," ",P_Ant.prod!AZ38)</f>
        <v>66</v>
      </c>
      <c r="T30" s="29">
        <f>IF(P_Ant.prod!BA38=0," ",P_Ant.prod!BA38)</f>
        <v>58</v>
      </c>
      <c r="U30" s="29">
        <f>IF(P_Ant.prod!BB38=0," ",P_Ant.prod!BB38)</f>
        <v>60</v>
      </c>
      <c r="V30" s="29">
        <f>IF(P_Ant.prod!BC38=0," ",P_Ant.prod!BC38)</f>
        <v>55</v>
      </c>
      <c r="W30" s="29">
        <f>IF(P_Ant.prod!BD38=0," ",P_Ant.prod!BD38)</f>
        <v>53</v>
      </c>
      <c r="X30" s="29">
        <f>IF(P_Ant.prod!BE38=0," ",P_Ant.prod!BE38)</f>
        <v>52</v>
      </c>
      <c r="Y30" s="29">
        <f>IF(P_Ant.prod!BF38=0," ",P_Ant.prod!BF38)</f>
        <v>49</v>
      </c>
      <c r="Z30" s="29">
        <f>IF(P_Ant.prod!BG38=0," ",P_Ant.prod!BG38)</f>
        <v>45</v>
      </c>
      <c r="AA30" s="29">
        <f>IF(P_Ant.prod!BH38=0," ",P_Ant.prod!BH38)</f>
        <v>44</v>
      </c>
      <c r="AB30" s="29">
        <f>IF(P_Ant.prod!BI38=0," ",P_Ant.prod!BI38)</f>
        <v>42</v>
      </c>
      <c r="AC30" s="29">
        <f>IF(P_Ant.prod!BJ38=0," ",P_Ant.prod!BJ38)</f>
        <v>41</v>
      </c>
      <c r="AD30" s="29">
        <f>IF(P_Ant.prod!BK38=0," ",P_Ant.prod!BK38)</f>
        <v>39</v>
      </c>
      <c r="AE30" s="28">
        <f>IF(P_Ant.prod!BL38=0," ",P_Ant.prod!BL38)</f>
        <v>38</v>
      </c>
      <c r="AF30" s="28">
        <f>IF(P_Ant.prod!BM38=0," ",P_Ant.prod!BM38)</f>
        <v>39</v>
      </c>
    </row>
    <row r="31" spans="2:32" ht="14.1" customHeight="1" x14ac:dyDescent="0.2">
      <c r="B31" s="28" t="str">
        <f>IF(P_Ant.prod!AI39=0," ",P_Ant.prod!AI39)</f>
        <v>Rindal</v>
      </c>
      <c r="C31" s="29">
        <f>IF(P_Ant.prod!AJ39=0," ",P_Ant.prod!AJ39)</f>
        <v>134</v>
      </c>
      <c r="D31" s="29">
        <f>IF(P_Ant.prod!AK39=0," ",P_Ant.prod!AK39)</f>
        <v>133</v>
      </c>
      <c r="E31" s="29">
        <f>IF(P_Ant.prod!AL39=0," ",P_Ant.prod!AL39)</f>
        <v>132</v>
      </c>
      <c r="F31" s="29">
        <f>IF(P_Ant.prod!AM39=0," ",P_Ant.prod!AM39)</f>
        <v>125</v>
      </c>
      <c r="G31" s="29">
        <f>IF(P_Ant.prod!AN39=0," ",P_Ant.prod!AN39)</f>
        <v>122</v>
      </c>
      <c r="H31" s="29">
        <f>IF(P_Ant.prod!AO39=0," ",P_Ant.prod!AO39)</f>
        <v>120</v>
      </c>
      <c r="I31" s="29">
        <f>IF(P_Ant.prod!AP39=0," ",P_Ant.prod!AP39)</f>
        <v>111</v>
      </c>
      <c r="J31" s="29">
        <f>IF(P_Ant.prod!AQ39=0," ",P_Ant.prod!AQ39)</f>
        <v>107</v>
      </c>
      <c r="K31" s="29">
        <f>IF(P_Ant.prod!AR39=0," ",P_Ant.prod!AR39)</f>
        <v>103</v>
      </c>
      <c r="L31" s="29">
        <f>IF(P_Ant.prod!AS39=0," ",P_Ant.prod!AS39)</f>
        <v>101</v>
      </c>
      <c r="M31" s="29">
        <f>IF(P_Ant.prod!AT39=0," ",P_Ant.prod!AT39)</f>
        <v>97</v>
      </c>
      <c r="N31" s="29">
        <f>IF(P_Ant.prod!AU39=0," ",P_Ant.prod!AU39)</f>
        <v>91</v>
      </c>
      <c r="O31" s="29">
        <f>IF(P_Ant.prod!AV39=0," ",P_Ant.prod!AV39)</f>
        <v>85</v>
      </c>
      <c r="P31" s="29">
        <f>IF(P_Ant.prod!AW39=0," ",P_Ant.prod!AW39)</f>
        <v>82</v>
      </c>
      <c r="Q31" s="29">
        <f>IF(P_Ant.prod!AX39=0," ",P_Ant.prod!AX39)</f>
        <v>77</v>
      </c>
      <c r="R31" s="29">
        <f>IF(P_Ant.prod!AY39=0," ",P_Ant.prod!AY39)</f>
        <v>69</v>
      </c>
      <c r="S31" s="29">
        <f>IF(P_Ant.prod!AZ39=0," ",P_Ant.prod!AZ39)</f>
        <v>67</v>
      </c>
      <c r="T31" s="29">
        <f>IF(P_Ant.prod!BA39=0," ",P_Ant.prod!BA39)</f>
        <v>65</v>
      </c>
      <c r="U31" s="29">
        <f>IF(P_Ant.prod!BB39=0," ",P_Ant.prod!BB39)</f>
        <v>58</v>
      </c>
      <c r="V31" s="29">
        <f>IF(P_Ant.prod!BC39=0," ",P_Ant.prod!BC39)</f>
        <v>54</v>
      </c>
      <c r="W31" s="29">
        <f>IF(P_Ant.prod!BD39=0," ",P_Ant.prod!BD39)</f>
        <v>51</v>
      </c>
      <c r="X31" s="29">
        <f>IF(P_Ant.prod!BE39=0," ",P_Ant.prod!BE39)</f>
        <v>50</v>
      </c>
      <c r="Y31" s="29">
        <f>IF(P_Ant.prod!BF39=0," ",P_Ant.prod!BF39)</f>
        <v>49</v>
      </c>
      <c r="Z31" s="29">
        <f>IF(P_Ant.prod!BG39=0," ",P_Ant.prod!BG39)</f>
        <v>49</v>
      </c>
      <c r="AA31" s="29">
        <f>IF(P_Ant.prod!BH39=0," ",P_Ant.prod!BH39)</f>
        <v>47</v>
      </c>
      <c r="AB31" s="29">
        <f>IF(P_Ant.prod!BI39=0," ",P_Ant.prod!BI39)</f>
        <v>44</v>
      </c>
      <c r="AC31" s="29">
        <f>IF(P_Ant.prod!BJ39=0," ",P_Ant.prod!BJ39)</f>
        <v>43</v>
      </c>
      <c r="AD31" s="29">
        <f>IF(P_Ant.prod!BK39=0," ",P_Ant.prod!BK39)</f>
        <v>42</v>
      </c>
      <c r="AE31" s="28">
        <f>IF(P_Ant.prod!BL39=0," ",P_Ant.prod!BL39)</f>
        <v>40</v>
      </c>
      <c r="AF31" s="28">
        <f>IF(P_Ant.prod!BM39=0," ",P_Ant.prod!BM39)</f>
        <v>38</v>
      </c>
    </row>
    <row r="32" spans="2:32" ht="14.1" customHeight="1" x14ac:dyDescent="0.2">
      <c r="B32" s="28" t="str">
        <f>IF(P_Ant.prod!AI40=0," ",P_Ant.prod!AI40)</f>
        <v>Røros</v>
      </c>
      <c r="C32" s="29">
        <f>IF(P_Ant.prod!AJ40=0," ",P_Ant.prod!AJ40)</f>
        <v>100</v>
      </c>
      <c r="D32" s="29">
        <f>IF(P_Ant.prod!AK40=0," ",P_Ant.prod!AK40)</f>
        <v>99</v>
      </c>
      <c r="E32" s="29">
        <f>IF(P_Ant.prod!AL40=0," ",P_Ant.prod!AL40)</f>
        <v>100</v>
      </c>
      <c r="F32" s="29">
        <f>IF(P_Ant.prod!AM40=0," ",P_Ant.prod!AM40)</f>
        <v>97</v>
      </c>
      <c r="G32" s="29">
        <f>IF(P_Ant.prod!AN40=0," ",P_Ant.prod!AN40)</f>
        <v>94</v>
      </c>
      <c r="H32" s="29">
        <f>IF(P_Ant.prod!AO40=0," ",P_Ant.prod!AO40)</f>
        <v>89</v>
      </c>
      <c r="I32" s="29">
        <f>IF(P_Ant.prod!AP40=0," ",P_Ant.prod!AP40)</f>
        <v>81</v>
      </c>
      <c r="J32" s="29">
        <f>IF(P_Ant.prod!AQ40=0," ",P_Ant.prod!AQ40)</f>
        <v>78</v>
      </c>
      <c r="K32" s="29">
        <f>IF(P_Ant.prod!AR40=0," ",P_Ant.prod!AR40)</f>
        <v>73</v>
      </c>
      <c r="L32" s="29">
        <f>IF(P_Ant.prod!AS40=0," ",P_Ant.prod!AS40)</f>
        <v>69</v>
      </c>
      <c r="M32" s="29">
        <f>IF(P_Ant.prod!AT40=0," ",P_Ant.prod!AT40)</f>
        <v>67</v>
      </c>
      <c r="N32" s="29">
        <f>IF(P_Ant.prod!AU40=0," ",P_Ant.prod!AU40)</f>
        <v>64</v>
      </c>
      <c r="O32" s="29">
        <f>IF(P_Ant.prod!AV40=0," ",P_Ant.prod!AV40)</f>
        <v>61</v>
      </c>
      <c r="P32" s="29">
        <f>IF(P_Ant.prod!AW40=0," ",P_Ant.prod!AW40)</f>
        <v>54</v>
      </c>
      <c r="Q32" s="29">
        <f>IF(P_Ant.prod!AX40=0," ",P_Ant.prod!AX40)</f>
        <v>49</v>
      </c>
      <c r="R32" s="29">
        <f>IF(P_Ant.prod!AY40=0," ",P_Ant.prod!AY40)</f>
        <v>47</v>
      </c>
      <c r="S32" s="29">
        <f>IF(P_Ant.prod!AZ40=0," ",P_Ant.prod!AZ40)</f>
        <v>43</v>
      </c>
      <c r="T32" s="29">
        <f>IF(P_Ant.prod!BA40=0," ",P_Ant.prod!BA40)</f>
        <v>42</v>
      </c>
      <c r="U32" s="29">
        <f>IF(P_Ant.prod!BB40=0," ",P_Ant.prod!BB40)</f>
        <v>40</v>
      </c>
      <c r="V32" s="29">
        <f>IF(P_Ant.prod!BC40=0," ",P_Ant.prod!BC40)</f>
        <v>37</v>
      </c>
      <c r="W32" s="29">
        <f>IF(P_Ant.prod!BD40=0," ",P_Ant.prod!BD40)</f>
        <v>38</v>
      </c>
      <c r="X32" s="29">
        <f>IF(P_Ant.prod!BE40=0," ",P_Ant.prod!BE40)</f>
        <v>39</v>
      </c>
      <c r="Y32" s="29">
        <f>IF(P_Ant.prod!BF40=0," ",P_Ant.prod!BF40)</f>
        <v>38</v>
      </c>
      <c r="Z32" s="29">
        <f>IF(P_Ant.prod!BG40=0," ",P_Ant.prod!BG40)</f>
        <v>38</v>
      </c>
      <c r="AA32" s="29">
        <f>IF(P_Ant.prod!BH40=0," ",P_Ant.prod!BH40)</f>
        <v>33</v>
      </c>
      <c r="AB32" s="29">
        <f>IF(P_Ant.prod!BI40=0," ",P_Ant.prod!BI40)</f>
        <v>34</v>
      </c>
      <c r="AC32" s="29">
        <f>IF(P_Ant.prod!BJ40=0," ",P_Ant.prod!BJ40)</f>
        <v>32</v>
      </c>
      <c r="AD32" s="29">
        <f>IF(P_Ant.prod!BK40=0," ",P_Ant.prod!BK40)</f>
        <v>30</v>
      </c>
      <c r="AE32" s="28">
        <f>IF(P_Ant.prod!BL40=0," ",P_Ant.prod!BL40)</f>
        <v>28</v>
      </c>
      <c r="AF32" s="28">
        <f>IF(P_Ant.prod!BM40=0," ",P_Ant.prod!BM40)</f>
        <v>24</v>
      </c>
    </row>
    <row r="33" spans="2:32" ht="14.1" customHeight="1" x14ac:dyDescent="0.2">
      <c r="B33" s="28" t="str">
        <f>IF(P_Ant.prod!AI41=0," ",P_Ant.prod!AI41)</f>
        <v>Røyrvik</v>
      </c>
      <c r="C33" s="29">
        <f>IF(P_Ant.prod!AJ41=0," ",P_Ant.prod!AJ41)</f>
        <v>16</v>
      </c>
      <c r="D33" s="29">
        <f>IF(P_Ant.prod!AK41=0," ",P_Ant.prod!AK41)</f>
        <v>16</v>
      </c>
      <c r="E33" s="29">
        <f>IF(P_Ant.prod!AL41=0," ",P_Ant.prod!AL41)</f>
        <v>13</v>
      </c>
      <c r="F33" s="29">
        <f>IF(P_Ant.prod!AM41=0," ",P_Ant.prod!AM41)</f>
        <v>13</v>
      </c>
      <c r="G33" s="29">
        <f>IF(P_Ant.prod!AN41=0," ",P_Ant.prod!AN41)</f>
        <v>13</v>
      </c>
      <c r="H33" s="29">
        <f>IF(P_Ant.prod!AO41=0," ",P_Ant.prod!AO41)</f>
        <v>12</v>
      </c>
      <c r="I33" s="29">
        <f>IF(P_Ant.prod!AP41=0," ",P_Ant.prod!AP41)</f>
        <v>11</v>
      </c>
      <c r="J33" s="29">
        <f>IF(P_Ant.prod!AQ41=0," ",P_Ant.prod!AQ41)</f>
        <v>9</v>
      </c>
      <c r="K33" s="29">
        <f>IF(P_Ant.prod!AR41=0," ",P_Ant.prod!AR41)</f>
        <v>9</v>
      </c>
      <c r="L33" s="29">
        <f>IF(P_Ant.prod!AS41=0," ",P_Ant.prod!AS41)</f>
        <v>8</v>
      </c>
      <c r="M33" s="29">
        <f>IF(P_Ant.prod!AT41=0," ",P_Ant.prod!AT41)</f>
        <v>7</v>
      </c>
      <c r="N33" s="29">
        <f>IF(P_Ant.prod!AU41=0," ",P_Ant.prod!AU41)</f>
        <v>7</v>
      </c>
      <c r="O33" s="29">
        <f>IF(P_Ant.prod!AV41=0," ",P_Ant.prod!AV41)</f>
        <v>7</v>
      </c>
      <c r="P33" s="29">
        <f>IF(P_Ant.prod!AW41=0," ",P_Ant.prod!AW41)</f>
        <v>6</v>
      </c>
      <c r="Q33" s="29">
        <f>IF(P_Ant.prod!AX41=0," ",P_Ant.prod!AX41)</f>
        <v>6</v>
      </c>
      <c r="R33" s="29">
        <f>IF(P_Ant.prod!AY41=0," ",P_Ant.prod!AY41)</f>
        <v>6</v>
      </c>
      <c r="S33" s="29">
        <f>IF(P_Ant.prod!AZ41=0," ",P_Ant.prod!AZ41)</f>
        <v>6</v>
      </c>
      <c r="T33" s="29">
        <f>IF(P_Ant.prod!BA41=0," ",P_Ant.prod!BA41)</f>
        <v>6</v>
      </c>
      <c r="U33" s="29">
        <f>IF(P_Ant.prod!BB41=0," ",P_Ant.prod!BB41)</f>
        <v>6</v>
      </c>
      <c r="V33" s="29">
        <f>IF(P_Ant.prod!BC41=0," ",P_Ant.prod!BC41)</f>
        <v>6</v>
      </c>
      <c r="W33" s="29">
        <f>IF(P_Ant.prod!BD41=0," ",P_Ant.prod!BD41)</f>
        <v>6</v>
      </c>
      <c r="X33" s="29">
        <f>IF(P_Ant.prod!BE41=0," ",P_Ant.prod!BE41)</f>
        <v>6</v>
      </c>
      <c r="Y33" s="29">
        <f>IF(P_Ant.prod!BF41=0," ",P_Ant.prod!BF41)</f>
        <v>6</v>
      </c>
      <c r="Z33" s="29">
        <f>IF(P_Ant.prod!BG41=0," ",P_Ant.prod!BG41)</f>
        <v>6</v>
      </c>
      <c r="AA33" s="29">
        <f>IF(P_Ant.prod!BH41=0," ",P_Ant.prod!BH41)</f>
        <v>4</v>
      </c>
      <c r="AB33" s="29">
        <f>IF(P_Ant.prod!BI41=0," ",P_Ant.prod!BI41)</f>
        <v>3</v>
      </c>
      <c r="AC33" s="29">
        <f>IF(P_Ant.prod!BJ41=0," ",P_Ant.prod!BJ41)</f>
        <v>2</v>
      </c>
      <c r="AD33" s="29">
        <f>IF(P_Ant.prod!BK41=0," ",P_Ant.prod!BK41)</f>
        <v>2</v>
      </c>
      <c r="AE33" s="28">
        <f>IF(P_Ant.prod!BL41=0," ",P_Ant.prod!BL41)</f>
        <v>2</v>
      </c>
      <c r="AF33" s="28">
        <f>IF(P_Ant.prod!BM41=0," ",P_Ant.prod!BM41)</f>
        <v>2</v>
      </c>
    </row>
    <row r="34" spans="2:32" ht="14.1" customHeight="1" x14ac:dyDescent="0.2">
      <c r="B34" s="28" t="str">
        <f>IF(P_Ant.prod!AI42=0," ",P_Ant.prod!AI42)</f>
        <v>Selbu</v>
      </c>
      <c r="C34" s="29">
        <f>IF(P_Ant.prod!AJ42=0," ",P_Ant.prod!AJ42)</f>
        <v>108</v>
      </c>
      <c r="D34" s="29">
        <f>IF(P_Ant.prod!AK42=0," ",P_Ant.prod!AK42)</f>
        <v>108</v>
      </c>
      <c r="E34" s="29">
        <f>IF(P_Ant.prod!AL42=0," ",P_Ant.prod!AL42)</f>
        <v>106</v>
      </c>
      <c r="F34" s="29">
        <f>IF(P_Ant.prod!AM42=0," ",P_Ant.prod!AM42)</f>
        <v>104</v>
      </c>
      <c r="G34" s="29">
        <f>IF(P_Ant.prod!AN42=0," ",P_Ant.prod!AN42)</f>
        <v>102</v>
      </c>
      <c r="H34" s="29">
        <f>IF(P_Ant.prod!AO42=0," ",P_Ant.prod!AO42)</f>
        <v>96</v>
      </c>
      <c r="I34" s="29">
        <f>IF(P_Ant.prod!AP42=0," ",P_Ant.prod!AP42)</f>
        <v>94</v>
      </c>
      <c r="J34" s="29">
        <f>IF(P_Ant.prod!AQ42=0," ",P_Ant.prod!AQ42)</f>
        <v>89</v>
      </c>
      <c r="K34" s="29">
        <f>IF(P_Ant.prod!AR42=0," ",P_Ant.prod!AR42)</f>
        <v>85</v>
      </c>
      <c r="L34" s="29">
        <f>IF(P_Ant.prod!AS42=0," ",P_Ant.prod!AS42)</f>
        <v>83</v>
      </c>
      <c r="M34" s="29">
        <f>IF(P_Ant.prod!AT42=0," ",P_Ant.prod!AT42)</f>
        <v>75</v>
      </c>
      <c r="N34" s="29">
        <f>IF(P_Ant.prod!AU42=0," ",P_Ant.prod!AU42)</f>
        <v>67</v>
      </c>
      <c r="O34" s="29">
        <f>IF(P_Ant.prod!AV42=0," ",P_Ant.prod!AV42)</f>
        <v>65</v>
      </c>
      <c r="P34" s="29">
        <f>IF(P_Ant.prod!AW42=0," ",P_Ant.prod!AW42)</f>
        <v>61</v>
      </c>
      <c r="Q34" s="29">
        <f>IF(P_Ant.prod!AX42=0," ",P_Ant.prod!AX42)</f>
        <v>55</v>
      </c>
      <c r="R34" s="29">
        <f>IF(P_Ant.prod!AY42=0," ",P_Ant.prod!AY42)</f>
        <v>50</v>
      </c>
      <c r="S34" s="29">
        <f>IF(P_Ant.prod!AZ42=0," ",P_Ant.prod!AZ42)</f>
        <v>49</v>
      </c>
      <c r="T34" s="29">
        <f>IF(P_Ant.prod!BA42=0," ",P_Ant.prod!BA42)</f>
        <v>49</v>
      </c>
      <c r="U34" s="29">
        <f>IF(P_Ant.prod!BB42=0," ",P_Ant.prod!BB42)</f>
        <v>45</v>
      </c>
      <c r="V34" s="29">
        <f>IF(P_Ant.prod!BC42=0," ",P_Ant.prod!BC42)</f>
        <v>43</v>
      </c>
      <c r="W34" s="29">
        <f>IF(P_Ant.prod!BD42=0," ",P_Ant.prod!BD42)</f>
        <v>43</v>
      </c>
      <c r="X34" s="29">
        <f>IF(P_Ant.prod!BE42=0," ",P_Ant.prod!BE42)</f>
        <v>40</v>
      </c>
      <c r="Y34" s="29">
        <f>IF(P_Ant.prod!BF42=0," ",P_Ant.prod!BF42)</f>
        <v>39</v>
      </c>
      <c r="Z34" s="29">
        <f>IF(P_Ant.prod!BG42=0," ",P_Ant.prod!BG42)</f>
        <v>40</v>
      </c>
      <c r="AA34" s="29">
        <f>IF(P_Ant.prod!BH42=0," ",P_Ant.prod!BH42)</f>
        <v>34</v>
      </c>
      <c r="AB34" s="29">
        <f>IF(P_Ant.prod!BI42=0," ",P_Ant.prod!BI42)</f>
        <v>34</v>
      </c>
      <c r="AC34" s="29">
        <f>IF(P_Ant.prod!BJ42=0," ",P_Ant.prod!BJ42)</f>
        <v>33</v>
      </c>
      <c r="AD34" s="29">
        <f>IF(P_Ant.prod!BK42=0," ",P_Ant.prod!BK42)</f>
        <v>32</v>
      </c>
      <c r="AE34" s="28">
        <f>IF(P_Ant.prod!BL42=0," ",P_Ant.prod!BL42)</f>
        <v>32</v>
      </c>
      <c r="AF34" s="28">
        <f>IF(P_Ant.prod!BM42=0," ",P_Ant.prod!BM42)</f>
        <v>31</v>
      </c>
    </row>
    <row r="35" spans="2:32" ht="14.1" customHeight="1" x14ac:dyDescent="0.2">
      <c r="B35" s="28" t="str">
        <f>IF(P_Ant.prod!AI43=0," ",P_Ant.prod!AI43)</f>
        <v>Skaun</v>
      </c>
      <c r="C35" s="29">
        <f>IF(P_Ant.prod!AJ43=0," ",P_Ant.prod!AJ43)</f>
        <v>82</v>
      </c>
      <c r="D35" s="29">
        <f>IF(P_Ant.prod!AK43=0," ",P_Ant.prod!AK43)</f>
        <v>81</v>
      </c>
      <c r="E35" s="29">
        <f>IF(P_Ant.prod!AL43=0," ",P_Ant.prod!AL43)</f>
        <v>81</v>
      </c>
      <c r="F35" s="29">
        <f>IF(P_Ant.prod!AM43=0," ",P_Ant.prod!AM43)</f>
        <v>77</v>
      </c>
      <c r="G35" s="29">
        <f>IF(P_Ant.prod!AN43=0," ",P_Ant.prod!AN43)</f>
        <v>73</v>
      </c>
      <c r="H35" s="29">
        <f>IF(P_Ant.prod!AO43=0," ",P_Ant.prod!AO43)</f>
        <v>69</v>
      </c>
      <c r="I35" s="29">
        <f>IF(P_Ant.prod!AP43=0," ",P_Ant.prod!AP43)</f>
        <v>62</v>
      </c>
      <c r="J35" s="29">
        <f>IF(P_Ant.prod!AQ43=0," ",P_Ant.prod!AQ43)</f>
        <v>57</v>
      </c>
      <c r="K35" s="29">
        <f>IF(P_Ant.prod!AR43=0," ",P_Ant.prod!AR43)</f>
        <v>54</v>
      </c>
      <c r="L35" s="29">
        <f>IF(P_Ant.prod!AS43=0," ",P_Ant.prod!AS43)</f>
        <v>50</v>
      </c>
      <c r="M35" s="29">
        <f>IF(P_Ant.prod!AT43=0," ",P_Ant.prod!AT43)</f>
        <v>46</v>
      </c>
      <c r="N35" s="29">
        <f>IF(P_Ant.prod!AU43=0," ",P_Ant.prod!AU43)</f>
        <v>46</v>
      </c>
      <c r="O35" s="29">
        <f>IF(P_Ant.prod!AV43=0," ",P_Ant.prod!AV43)</f>
        <v>44</v>
      </c>
      <c r="P35" s="29">
        <f>IF(P_Ant.prod!AW43=0," ",P_Ant.prod!AW43)</f>
        <v>38</v>
      </c>
      <c r="Q35" s="29">
        <f>IF(P_Ant.prod!AX43=0," ",P_Ant.prod!AX43)</f>
        <v>36</v>
      </c>
      <c r="R35" s="29">
        <f>IF(P_Ant.prod!AY43=0," ",P_Ant.prod!AY43)</f>
        <v>30</v>
      </c>
      <c r="S35" s="29">
        <f>IF(P_Ant.prod!AZ43=0," ",P_Ant.prod!AZ43)</f>
        <v>28</v>
      </c>
      <c r="T35" s="29">
        <f>IF(P_Ant.prod!BA43=0," ",P_Ant.prod!BA43)</f>
        <v>24</v>
      </c>
      <c r="U35" s="29">
        <f>IF(P_Ant.prod!BB43=0," ",P_Ant.prod!BB43)</f>
        <v>23</v>
      </c>
      <c r="V35" s="29">
        <f>IF(P_Ant.prod!BC43=0," ",P_Ant.prod!BC43)</f>
        <v>22</v>
      </c>
      <c r="W35" s="29">
        <f>IF(P_Ant.prod!BD43=0," ",P_Ant.prod!BD43)</f>
        <v>18</v>
      </c>
      <c r="X35" s="29">
        <f>IF(P_Ant.prod!BE43=0," ",P_Ant.prod!BE43)</f>
        <v>16</v>
      </c>
      <c r="Y35" s="29">
        <f>IF(P_Ant.prod!BF43=0," ",P_Ant.prod!BF43)</f>
        <v>16</v>
      </c>
      <c r="Z35" s="29">
        <f>IF(P_Ant.prod!BG43=0," ",P_Ant.prod!BG43)</f>
        <v>15</v>
      </c>
      <c r="AA35" s="29">
        <f>IF(P_Ant.prod!BH43=0," ",P_Ant.prod!BH43)</f>
        <v>15</v>
      </c>
      <c r="AB35" s="29">
        <f>IF(P_Ant.prod!BI43=0," ",P_Ant.prod!BI43)</f>
        <v>13</v>
      </c>
      <c r="AC35" s="29">
        <f>IF(P_Ant.prod!BJ43=0," ",P_Ant.prod!BJ43)</f>
        <v>13</v>
      </c>
      <c r="AD35" s="29">
        <f>IF(P_Ant.prod!BK43=0," ",P_Ant.prod!BK43)</f>
        <v>13</v>
      </c>
      <c r="AE35" s="28">
        <f>IF(P_Ant.prod!BL43=0," ",P_Ant.prod!BL43)</f>
        <v>12</v>
      </c>
      <c r="AF35" s="28">
        <f>IF(P_Ant.prod!BM43=0," ",P_Ant.prod!BM43)</f>
        <v>11</v>
      </c>
    </row>
    <row r="36" spans="2:32" ht="14.1" customHeight="1" x14ac:dyDescent="0.2">
      <c r="B36" s="28" t="str">
        <f>IF(P_Ant.prod!AI44=0," ",P_Ant.prod!AI44)</f>
        <v>Snåsa</v>
      </c>
      <c r="C36" s="29">
        <f>IF(P_Ant.prod!AJ44=0," ",P_Ant.prod!AJ44)</f>
        <v>109</v>
      </c>
      <c r="D36" s="29">
        <f>IF(P_Ant.prod!AK44=0," ",P_Ant.prod!AK44)</f>
        <v>109</v>
      </c>
      <c r="E36" s="29">
        <f>IF(P_Ant.prod!AL44=0," ",P_Ant.prod!AL44)</f>
        <v>109</v>
      </c>
      <c r="F36" s="29">
        <f>IF(P_Ant.prod!AM44=0," ",P_Ant.prod!AM44)</f>
        <v>108</v>
      </c>
      <c r="G36" s="29">
        <f>IF(P_Ant.prod!AN44=0," ",P_Ant.prod!AN44)</f>
        <v>107</v>
      </c>
      <c r="H36" s="29">
        <f>IF(P_Ant.prod!AO44=0," ",P_Ant.prod!AO44)</f>
        <v>106</v>
      </c>
      <c r="I36" s="29">
        <f>IF(P_Ant.prod!AP44=0," ",P_Ant.prod!AP44)</f>
        <v>101</v>
      </c>
      <c r="J36" s="29">
        <f>IF(P_Ant.prod!AQ44=0," ",P_Ant.prod!AQ44)</f>
        <v>94</v>
      </c>
      <c r="K36" s="29">
        <f>IF(P_Ant.prod!AR44=0," ",P_Ant.prod!AR44)</f>
        <v>90</v>
      </c>
      <c r="L36" s="29">
        <f>IF(P_Ant.prod!AS44=0," ",P_Ant.prod!AS44)</f>
        <v>86</v>
      </c>
      <c r="M36" s="29">
        <f>IF(P_Ant.prod!AT44=0," ",P_Ant.prod!AT44)</f>
        <v>84</v>
      </c>
      <c r="N36" s="29">
        <f>IF(P_Ant.prod!AU44=0," ",P_Ant.prod!AU44)</f>
        <v>78</v>
      </c>
      <c r="O36" s="29">
        <f>IF(P_Ant.prod!AV44=0," ",P_Ant.prod!AV44)</f>
        <v>75</v>
      </c>
      <c r="P36" s="29">
        <f>IF(P_Ant.prod!AW44=0," ",P_Ant.prod!AW44)</f>
        <v>71</v>
      </c>
      <c r="Q36" s="29">
        <f>IF(P_Ant.prod!AX44=0," ",P_Ant.prod!AX44)</f>
        <v>66</v>
      </c>
      <c r="R36" s="29">
        <f>IF(P_Ant.prod!AY44=0," ",P_Ant.prod!AY44)</f>
        <v>62</v>
      </c>
      <c r="S36" s="29">
        <f>IF(P_Ant.prod!AZ44=0," ",P_Ant.prod!AZ44)</f>
        <v>61</v>
      </c>
      <c r="T36" s="29">
        <f>IF(P_Ant.prod!BA44=0," ",P_Ant.prod!BA44)</f>
        <v>60</v>
      </c>
      <c r="U36" s="29">
        <f>IF(P_Ant.prod!BB44=0," ",P_Ant.prod!BB44)</f>
        <v>59</v>
      </c>
      <c r="V36" s="29">
        <f>IF(P_Ant.prod!BC44=0," ",P_Ant.prod!BC44)</f>
        <v>53</v>
      </c>
      <c r="W36" s="29">
        <f>IF(P_Ant.prod!BD44=0," ",P_Ant.prod!BD44)</f>
        <v>48</v>
      </c>
      <c r="X36" s="29">
        <f>IF(P_Ant.prod!BE44=0," ",P_Ant.prod!BE44)</f>
        <v>48</v>
      </c>
      <c r="Y36" s="29">
        <f>IF(P_Ant.prod!BF44=0," ",P_Ant.prod!BF44)</f>
        <v>47</v>
      </c>
      <c r="Z36" s="29">
        <f>IF(P_Ant.prod!BG44=0," ",P_Ant.prod!BG44)</f>
        <v>46</v>
      </c>
      <c r="AA36" s="29">
        <f>IF(P_Ant.prod!BH44=0," ",P_Ant.prod!BH44)</f>
        <v>41</v>
      </c>
      <c r="AB36" s="29">
        <f>IF(P_Ant.prod!BI44=0," ",P_Ant.prod!BI44)</f>
        <v>39</v>
      </c>
      <c r="AC36" s="29">
        <f>IF(P_Ant.prod!BJ44=0," ",P_Ant.prod!BJ44)</f>
        <v>38</v>
      </c>
      <c r="AD36" s="29">
        <f>IF(P_Ant.prod!BK44=0," ",P_Ant.prod!BK44)</f>
        <v>33</v>
      </c>
      <c r="AE36" s="28">
        <f>IF(P_Ant.prod!BL44=0," ",P_Ant.prod!BL44)</f>
        <v>30</v>
      </c>
      <c r="AF36" s="28">
        <f>IF(P_Ant.prod!BM44=0," ",P_Ant.prod!BM44)</f>
        <v>28</v>
      </c>
    </row>
    <row r="37" spans="2:32" ht="14.1" customHeight="1" x14ac:dyDescent="0.2">
      <c r="B37" s="28" t="str">
        <f>IF(P_Ant.prod!AI45=0," ",P_Ant.prod!AI45)</f>
        <v>Steinkjer</v>
      </c>
      <c r="C37" s="29">
        <f>IF(P_Ant.prod!AJ45=0," ",P_Ant.prod!AJ45)</f>
        <v>427</v>
      </c>
      <c r="D37" s="29">
        <f>IF(P_Ant.prod!AK45=0," ",P_Ant.prod!AK45)</f>
        <v>425</v>
      </c>
      <c r="E37" s="29">
        <f>IF(P_Ant.prod!AL45=0," ",P_Ant.prod!AL45)</f>
        <v>423</v>
      </c>
      <c r="F37" s="29">
        <f>IF(P_Ant.prod!AM45=0," ",P_Ant.prod!AM45)</f>
        <v>417</v>
      </c>
      <c r="G37" s="29">
        <f>IF(P_Ant.prod!AN45=0," ",P_Ant.prod!AN45)</f>
        <v>402</v>
      </c>
      <c r="H37" s="29">
        <f>IF(P_Ant.prod!AO45=0," ",P_Ant.prod!AO45)</f>
        <v>386</v>
      </c>
      <c r="I37" s="29">
        <f>IF(P_Ant.prod!AP45=0," ",P_Ant.prod!AP45)</f>
        <v>358</v>
      </c>
      <c r="J37" s="29">
        <f>IF(P_Ant.prod!AQ45=0," ",P_Ant.prod!AQ45)</f>
        <v>334</v>
      </c>
      <c r="K37" s="29">
        <f>IF(P_Ant.prod!AR45=0," ",P_Ant.prod!AR45)</f>
        <v>311</v>
      </c>
      <c r="L37" s="29">
        <f>IF(P_Ant.prod!AS45=0," ",P_Ant.prod!AS45)</f>
        <v>306</v>
      </c>
      <c r="M37" s="29">
        <f>IF(P_Ant.prod!AT45=0," ",P_Ant.prod!AT45)</f>
        <v>292</v>
      </c>
      <c r="N37" s="29">
        <f>IF(P_Ant.prod!AU45=0," ",P_Ant.prod!AU45)</f>
        <v>273</v>
      </c>
      <c r="O37" s="29">
        <f>IF(P_Ant.prod!AV45=0," ",P_Ant.prod!AV45)</f>
        <v>244</v>
      </c>
      <c r="P37" s="29">
        <f>IF(P_Ant.prod!AW45=0," ",P_Ant.prod!AW45)</f>
        <v>229</v>
      </c>
      <c r="Q37" s="29">
        <f>IF(P_Ant.prod!AX45=0," ",P_Ant.prod!AX45)</f>
        <v>208</v>
      </c>
      <c r="R37" s="29">
        <f>IF(P_Ant.prod!AY45=0," ",P_Ant.prod!AY45)</f>
        <v>198</v>
      </c>
      <c r="S37" s="29">
        <f>IF(P_Ant.prod!AZ45=0," ",P_Ant.prod!AZ45)</f>
        <v>199</v>
      </c>
      <c r="T37" s="29">
        <f>IF(P_Ant.prod!BA45=0," ",P_Ant.prod!BA45)</f>
        <v>187</v>
      </c>
      <c r="U37" s="29">
        <f>IF(P_Ant.prod!BB45=0," ",P_Ant.prod!BB45)</f>
        <v>180</v>
      </c>
      <c r="V37" s="29">
        <f>IF(P_Ant.prod!BC45=0," ",P_Ant.prod!BC45)</f>
        <v>170</v>
      </c>
      <c r="W37" s="29">
        <f>IF(P_Ant.prod!BD45=0," ",P_Ant.prod!BD45)</f>
        <v>151</v>
      </c>
      <c r="X37" s="29">
        <f>IF(P_Ant.prod!BE45=0," ",P_Ant.prod!BE45)</f>
        <v>146</v>
      </c>
      <c r="Y37" s="29">
        <f>IF(P_Ant.prod!BF45=0," ",P_Ant.prod!BF45)</f>
        <v>141</v>
      </c>
      <c r="Z37" s="29">
        <f>IF(P_Ant.prod!BG45=0," ",P_Ant.prod!BG45)</f>
        <v>140</v>
      </c>
      <c r="AA37" s="29">
        <f>IF(P_Ant.prod!BH45=0," ",P_Ant.prod!BH45)</f>
        <v>133</v>
      </c>
      <c r="AB37" s="29">
        <f>IF(P_Ant.prod!BI45=0," ",P_Ant.prod!BI45)</f>
        <v>126</v>
      </c>
      <c r="AC37" s="29">
        <f>IF(P_Ant.prod!BJ45=0," ",P_Ant.prod!BJ45)</f>
        <v>117</v>
      </c>
      <c r="AD37" s="29">
        <f>IF(P_Ant.prod!BK45=0," ",P_Ant.prod!BK45)</f>
        <v>116</v>
      </c>
      <c r="AE37" s="28">
        <f>IF(P_Ant.prod!BL45=0," ",P_Ant.prod!BL45)</f>
        <v>111</v>
      </c>
      <c r="AF37" s="28">
        <f>IF(P_Ant.prod!BM45=0," ",P_Ant.prod!BM45)</f>
        <v>106</v>
      </c>
    </row>
    <row r="38" spans="2:32" ht="14.1" customHeight="1" x14ac:dyDescent="0.2">
      <c r="B38" s="28" t="str">
        <f>IF(P_Ant.prod!AI46=0," ",P_Ant.prod!AI46)</f>
        <v>Stjørdal</v>
      </c>
      <c r="C38" s="29">
        <f>IF(P_Ant.prod!AJ46=0," ",P_Ant.prod!AJ46)</f>
        <v>196</v>
      </c>
      <c r="D38" s="29">
        <f>IF(P_Ant.prod!AK46=0," ",P_Ant.prod!AK46)</f>
        <v>195</v>
      </c>
      <c r="E38" s="29">
        <f>IF(P_Ant.prod!AL46=0," ",P_Ant.prod!AL46)</f>
        <v>193</v>
      </c>
      <c r="F38" s="29">
        <f>IF(P_Ant.prod!AM46=0," ",P_Ant.prod!AM46)</f>
        <v>190</v>
      </c>
      <c r="G38" s="29">
        <f>IF(P_Ant.prod!AN46=0," ",P_Ant.prod!AN46)</f>
        <v>183</v>
      </c>
      <c r="H38" s="29">
        <f>IF(P_Ant.prod!AO46=0," ",P_Ant.prod!AO46)</f>
        <v>176</v>
      </c>
      <c r="I38" s="29">
        <f>IF(P_Ant.prod!AP46=0," ",P_Ant.prod!AP46)</f>
        <v>153</v>
      </c>
      <c r="J38" s="29">
        <f>IF(P_Ant.prod!AQ46=0," ",P_Ant.prod!AQ46)</f>
        <v>139</v>
      </c>
      <c r="K38" s="29">
        <f>IF(P_Ant.prod!AR46=0," ",P_Ant.prod!AR46)</f>
        <v>126</v>
      </c>
      <c r="L38" s="29">
        <f>IF(P_Ant.prod!AS46=0," ",P_Ant.prod!AS46)</f>
        <v>120</v>
      </c>
      <c r="M38" s="29">
        <f>IF(P_Ant.prod!AT46=0," ",P_Ant.prod!AT46)</f>
        <v>112</v>
      </c>
      <c r="N38" s="29">
        <f>IF(P_Ant.prod!AU46=0," ",P_Ant.prod!AU46)</f>
        <v>101</v>
      </c>
      <c r="O38" s="29">
        <f>IF(P_Ant.prod!AV46=0," ",P_Ant.prod!AV46)</f>
        <v>83</v>
      </c>
      <c r="P38" s="29">
        <f>IF(P_Ant.prod!AW46=0," ",P_Ant.prod!AW46)</f>
        <v>76</v>
      </c>
      <c r="Q38" s="29">
        <f>IF(P_Ant.prod!AX46=0," ",P_Ant.prod!AX46)</f>
        <v>74</v>
      </c>
      <c r="R38" s="29">
        <f>IF(P_Ant.prod!AY46=0," ",P_Ant.prod!AY46)</f>
        <v>72</v>
      </c>
      <c r="S38" s="29">
        <f>IF(P_Ant.prod!AZ46=0," ",P_Ant.prod!AZ46)</f>
        <v>72</v>
      </c>
      <c r="T38" s="29">
        <f>IF(P_Ant.prod!BA46=0," ",P_Ant.prod!BA46)</f>
        <v>72</v>
      </c>
      <c r="U38" s="29">
        <f>IF(P_Ant.prod!BB46=0," ",P_Ant.prod!BB46)</f>
        <v>69</v>
      </c>
      <c r="V38" s="29">
        <f>IF(P_Ant.prod!BC46=0," ",P_Ant.prod!BC46)</f>
        <v>58</v>
      </c>
      <c r="W38" s="29">
        <f>IF(P_Ant.prod!BD46=0," ",P_Ant.prod!BD46)</f>
        <v>51</v>
      </c>
      <c r="X38" s="29">
        <f>IF(P_Ant.prod!BE46=0," ",P_Ant.prod!BE46)</f>
        <v>48</v>
      </c>
      <c r="Y38" s="29">
        <f>IF(P_Ant.prod!BF46=0," ",P_Ant.prod!BF46)</f>
        <v>46</v>
      </c>
      <c r="Z38" s="29">
        <f>IF(P_Ant.prod!BG46=0," ",P_Ant.prod!BG46)</f>
        <v>43</v>
      </c>
      <c r="AA38" s="29">
        <f>IF(P_Ant.prod!BH46=0," ",P_Ant.prod!BH46)</f>
        <v>39</v>
      </c>
      <c r="AB38" s="29">
        <f>IF(P_Ant.prod!BI46=0," ",P_Ant.prod!BI46)</f>
        <v>36</v>
      </c>
      <c r="AC38" s="29">
        <f>IF(P_Ant.prod!BJ46=0," ",P_Ant.prod!BJ46)</f>
        <v>35</v>
      </c>
      <c r="AD38" s="29">
        <f>IF(P_Ant.prod!BK46=0," ",P_Ant.prod!BK46)</f>
        <v>33</v>
      </c>
      <c r="AE38" s="28">
        <f>IF(P_Ant.prod!BL46=0," ",P_Ant.prod!BL46)</f>
        <v>29</v>
      </c>
      <c r="AF38" s="28">
        <f>IF(P_Ant.prod!BM46=0," ",P_Ant.prod!BM46)</f>
        <v>28</v>
      </c>
    </row>
    <row r="39" spans="2:32" ht="14.1" customHeight="1" x14ac:dyDescent="0.2">
      <c r="B39" s="28" t="str">
        <f>IF(P_Ant.prod!AI47=0," ",P_Ant.prod!AI47)</f>
        <v>Trondheim</v>
      </c>
      <c r="C39" s="29">
        <f>IF(P_Ant.prod!AJ47=0," ",P_Ant.prod!AJ47)</f>
        <v>110</v>
      </c>
      <c r="D39" s="29">
        <f>IF(P_Ant.prod!AK47=0," ",P_Ant.prod!AK47)</f>
        <v>108</v>
      </c>
      <c r="E39" s="29">
        <f>IF(P_Ant.prod!AL47=0," ",P_Ant.prod!AL47)</f>
        <v>107</v>
      </c>
      <c r="F39" s="29">
        <f>IF(P_Ant.prod!AM47=0," ",P_Ant.prod!AM47)</f>
        <v>103</v>
      </c>
      <c r="G39" s="29">
        <f>IF(P_Ant.prod!AN47=0," ",P_Ant.prod!AN47)</f>
        <v>101</v>
      </c>
      <c r="H39" s="29">
        <f>IF(P_Ant.prod!AO47=0," ",P_Ant.prod!AO47)</f>
        <v>96</v>
      </c>
      <c r="I39" s="29">
        <f>IF(P_Ant.prod!AP47=0," ",P_Ant.prod!AP47)</f>
        <v>86</v>
      </c>
      <c r="J39" s="29">
        <f>IF(P_Ant.prod!AQ47=0," ",P_Ant.prod!AQ47)</f>
        <v>77</v>
      </c>
      <c r="K39" s="29">
        <f>IF(P_Ant.prod!AR47=0," ",P_Ant.prod!AR47)</f>
        <v>72</v>
      </c>
      <c r="L39" s="29">
        <f>IF(P_Ant.prod!AS47=0," ",P_Ant.prod!AS47)</f>
        <v>67</v>
      </c>
      <c r="M39" s="29">
        <f>IF(P_Ant.prod!AT47=0," ",P_Ant.prod!AT47)</f>
        <v>64</v>
      </c>
      <c r="N39" s="29">
        <f>IF(P_Ant.prod!AU47=0," ",P_Ant.prod!AU47)</f>
        <v>54</v>
      </c>
      <c r="O39" s="29">
        <f>IF(P_Ant.prod!AV47=0," ",P_Ant.prod!AV47)</f>
        <v>50</v>
      </c>
      <c r="P39" s="29">
        <f>IF(P_Ant.prod!AW47=0," ",P_Ant.prod!AW47)</f>
        <v>45</v>
      </c>
      <c r="Q39" s="29">
        <f>IF(P_Ant.prod!AX47=0," ",P_Ant.prod!AX47)</f>
        <v>42</v>
      </c>
      <c r="R39" s="29">
        <f>IF(P_Ant.prod!AY47=0," ",P_Ant.prod!AY47)</f>
        <v>40</v>
      </c>
      <c r="S39" s="29">
        <f>IF(P_Ant.prod!AZ47=0," ",P_Ant.prod!AZ47)</f>
        <v>41</v>
      </c>
      <c r="T39" s="29">
        <f>IF(P_Ant.prod!BA47=0," ",P_Ant.prod!BA47)</f>
        <v>40</v>
      </c>
      <c r="U39" s="29">
        <f>IF(P_Ant.prod!BB47=0," ",P_Ant.prod!BB47)</f>
        <v>38</v>
      </c>
      <c r="V39" s="29">
        <f>IF(P_Ant.prod!BC47=0," ",P_Ant.prod!BC47)</f>
        <v>36</v>
      </c>
      <c r="W39" s="29">
        <f>IF(P_Ant.prod!BD47=0," ",P_Ant.prod!BD47)</f>
        <v>33</v>
      </c>
      <c r="X39" s="29">
        <f>IF(P_Ant.prod!BE47=0," ",P_Ant.prod!BE47)</f>
        <v>32</v>
      </c>
      <c r="Y39" s="29">
        <f>IF(P_Ant.prod!BF47=0," ",P_Ant.prod!BF47)</f>
        <v>34</v>
      </c>
      <c r="Z39" s="29">
        <f>IF(P_Ant.prod!BG47=0," ",P_Ant.prod!BG47)</f>
        <v>29</v>
      </c>
      <c r="AA39" s="29">
        <f>IF(P_Ant.prod!BH47=0," ",P_Ant.prod!BH47)</f>
        <v>29</v>
      </c>
      <c r="AB39" s="29">
        <f>IF(P_Ant.prod!BI47=0," ",P_Ant.prod!BI47)</f>
        <v>25</v>
      </c>
      <c r="AC39" s="29">
        <f>IF(P_Ant.prod!BJ47=0," ",P_Ant.prod!BJ47)</f>
        <v>24</v>
      </c>
      <c r="AD39" s="29">
        <f>IF(P_Ant.prod!BK47=0," ",P_Ant.prod!BK47)</f>
        <v>21</v>
      </c>
      <c r="AE39" s="28">
        <f>IF(P_Ant.prod!BL47=0," ",P_Ant.prod!BL47)</f>
        <v>18</v>
      </c>
      <c r="AF39" s="28">
        <f>IF(P_Ant.prod!BM47=0," ",P_Ant.prod!BM47)</f>
        <v>15</v>
      </c>
    </row>
    <row r="40" spans="2:32" ht="14.1" customHeight="1" x14ac:dyDescent="0.2">
      <c r="B40" s="28" t="str">
        <f>IF(P_Ant.prod!AI48=0," ",P_Ant.prod!AI48)</f>
        <v>Tydal</v>
      </c>
      <c r="C40" s="29">
        <f>IF(P_Ant.prod!AJ48=0," ",P_Ant.prod!AJ48)</f>
        <v>32</v>
      </c>
      <c r="D40" s="29">
        <f>IF(P_Ant.prod!AK48=0," ",P_Ant.prod!AK48)</f>
        <v>30</v>
      </c>
      <c r="E40" s="29">
        <f>IF(P_Ant.prod!AL48=0," ",P_Ant.prod!AL48)</f>
        <v>30</v>
      </c>
      <c r="F40" s="29">
        <f>IF(P_Ant.prod!AM48=0," ",P_Ant.prod!AM48)</f>
        <v>30</v>
      </c>
      <c r="G40" s="29">
        <f>IF(P_Ant.prod!AN48=0," ",P_Ant.prod!AN48)</f>
        <v>29</v>
      </c>
      <c r="H40" s="29">
        <f>IF(P_Ant.prod!AO48=0," ",P_Ant.prod!AO48)</f>
        <v>29</v>
      </c>
      <c r="I40" s="29">
        <f>IF(P_Ant.prod!AP48=0," ",P_Ant.prod!AP48)</f>
        <v>28</v>
      </c>
      <c r="J40" s="29">
        <f>IF(P_Ant.prod!AQ48=0," ",P_Ant.prod!AQ48)</f>
        <v>28</v>
      </c>
      <c r="K40" s="29">
        <f>IF(P_Ant.prod!AR48=0," ",P_Ant.prod!AR48)</f>
        <v>28</v>
      </c>
      <c r="L40" s="29">
        <f>IF(P_Ant.prod!AS48=0," ",P_Ant.prod!AS48)</f>
        <v>26</v>
      </c>
      <c r="M40" s="29">
        <f>IF(P_Ant.prod!AT48=0," ",P_Ant.prod!AT48)</f>
        <v>27</v>
      </c>
      <c r="N40" s="29">
        <f>IF(P_Ant.prod!AU48=0," ",P_Ant.prod!AU48)</f>
        <v>24</v>
      </c>
      <c r="O40" s="29">
        <f>IF(P_Ant.prod!AV48=0," ",P_Ant.prod!AV48)</f>
        <v>21</v>
      </c>
      <c r="P40" s="29">
        <f>IF(P_Ant.prod!AW48=0," ",P_Ant.prod!AW48)</f>
        <v>21</v>
      </c>
      <c r="Q40" s="29">
        <f>IF(P_Ant.prod!AX48=0," ",P_Ant.prod!AX48)</f>
        <v>18</v>
      </c>
      <c r="R40" s="29">
        <f>IF(P_Ant.prod!AY48=0," ",P_Ant.prod!AY48)</f>
        <v>18</v>
      </c>
      <c r="S40" s="29">
        <f>IF(P_Ant.prod!AZ48=0," ",P_Ant.prod!AZ48)</f>
        <v>19</v>
      </c>
      <c r="T40" s="29">
        <f>IF(P_Ant.prod!BA48=0," ",P_Ant.prod!BA48)</f>
        <v>17</v>
      </c>
      <c r="U40" s="29">
        <f>IF(P_Ant.prod!BB48=0," ",P_Ant.prod!BB48)</f>
        <v>16</v>
      </c>
      <c r="V40" s="29">
        <f>IF(P_Ant.prod!BC48=0," ",P_Ant.prod!BC48)</f>
        <v>15</v>
      </c>
      <c r="W40" s="29">
        <f>IF(P_Ant.prod!BD48=0," ",P_Ant.prod!BD48)</f>
        <v>15</v>
      </c>
      <c r="X40" s="29">
        <f>IF(P_Ant.prod!BE48=0," ",P_Ant.prod!BE48)</f>
        <v>15</v>
      </c>
      <c r="Y40" s="29">
        <f>IF(P_Ant.prod!BF48=0," ",P_Ant.prod!BF48)</f>
        <v>15</v>
      </c>
      <c r="Z40" s="29">
        <f>IF(P_Ant.prod!BG48=0," ",P_Ant.prod!BG48)</f>
        <v>14</v>
      </c>
      <c r="AA40" s="29">
        <f>IF(P_Ant.prod!BH48=0," ",P_Ant.prod!BH48)</f>
        <v>13</v>
      </c>
      <c r="AB40" s="29">
        <f>IF(P_Ant.prod!BI48=0," ",P_Ant.prod!BI48)</f>
        <v>13</v>
      </c>
      <c r="AC40" s="29">
        <f>IF(P_Ant.prod!BJ48=0," ",P_Ant.prod!BJ48)</f>
        <v>12</v>
      </c>
      <c r="AD40" s="29">
        <f>IF(P_Ant.prod!BK48=0," ",P_Ant.prod!BK48)</f>
        <v>12</v>
      </c>
      <c r="AE40" s="28">
        <f>IF(P_Ant.prod!BL48=0," ",P_Ant.prod!BL48)</f>
        <v>11</v>
      </c>
      <c r="AF40" s="28">
        <f>IF(P_Ant.prod!BM48=0," ",P_Ant.prod!BM48)</f>
        <v>11</v>
      </c>
    </row>
    <row r="41" spans="2:32" ht="14.1" customHeight="1" x14ac:dyDescent="0.2">
      <c r="B41" s="28" t="str">
        <f>IF(P_Ant.prod!AI49=0," ",P_Ant.prod!AI49)</f>
        <v>Verdal</v>
      </c>
      <c r="C41" s="29">
        <f>IF(P_Ant.prod!AJ49=0," ",P_Ant.prod!AJ49)</f>
        <v>222</v>
      </c>
      <c r="D41" s="29">
        <f>IF(P_Ant.prod!AK49=0," ",P_Ant.prod!AK49)</f>
        <v>220</v>
      </c>
      <c r="E41" s="29">
        <f>IF(P_Ant.prod!AL49=0," ",P_Ant.prod!AL49)</f>
        <v>219</v>
      </c>
      <c r="F41" s="29">
        <f>IF(P_Ant.prod!AM49=0," ",P_Ant.prod!AM49)</f>
        <v>216</v>
      </c>
      <c r="G41" s="29">
        <f>IF(P_Ant.prod!AN49=0," ",P_Ant.prod!AN49)</f>
        <v>209</v>
      </c>
      <c r="H41" s="29">
        <f>IF(P_Ant.prod!AO49=0," ",P_Ant.prod!AO49)</f>
        <v>199</v>
      </c>
      <c r="I41" s="29">
        <f>IF(P_Ant.prod!AP49=0," ",P_Ant.prod!AP49)</f>
        <v>177</v>
      </c>
      <c r="J41" s="29">
        <f>IF(P_Ant.prod!AQ49=0," ",P_Ant.prod!AQ49)</f>
        <v>163</v>
      </c>
      <c r="K41" s="29">
        <f>IF(P_Ant.prod!AR49=0," ",P_Ant.prod!AR49)</f>
        <v>146</v>
      </c>
      <c r="L41" s="29">
        <f>IF(P_Ant.prod!AS49=0," ",P_Ant.prod!AS49)</f>
        <v>134</v>
      </c>
      <c r="M41" s="29">
        <f>IF(P_Ant.prod!AT49=0," ",P_Ant.prod!AT49)</f>
        <v>131</v>
      </c>
      <c r="N41" s="29">
        <f>IF(P_Ant.prod!AU49=0," ",P_Ant.prod!AU49)</f>
        <v>119</v>
      </c>
      <c r="O41" s="29">
        <f>IF(P_Ant.prod!AV49=0," ",P_Ant.prod!AV49)</f>
        <v>109</v>
      </c>
      <c r="P41" s="29">
        <f>IF(P_Ant.prod!AW49=0," ",P_Ant.prod!AW49)</f>
        <v>98</v>
      </c>
      <c r="Q41" s="29">
        <f>IF(P_Ant.prod!AX49=0," ",P_Ant.prod!AX49)</f>
        <v>92</v>
      </c>
      <c r="R41" s="29">
        <f>IF(P_Ant.prod!AY49=0," ",P_Ant.prod!AY49)</f>
        <v>82</v>
      </c>
      <c r="S41" s="29">
        <f>IF(P_Ant.prod!AZ49=0," ",P_Ant.prod!AZ49)</f>
        <v>78</v>
      </c>
      <c r="T41" s="29">
        <f>IF(P_Ant.prod!BA49=0," ",P_Ant.prod!BA49)</f>
        <v>75</v>
      </c>
      <c r="U41" s="29">
        <f>IF(P_Ant.prod!BB49=0," ",P_Ant.prod!BB49)</f>
        <v>70</v>
      </c>
      <c r="V41" s="29">
        <f>IF(P_Ant.prod!BC49=0," ",P_Ant.prod!BC49)</f>
        <v>70</v>
      </c>
      <c r="W41" s="29">
        <f>IF(P_Ant.prod!BD49=0," ",P_Ant.prod!BD49)</f>
        <v>65</v>
      </c>
      <c r="X41" s="29">
        <f>IF(P_Ant.prod!BE49=0," ",P_Ant.prod!BE49)</f>
        <v>65</v>
      </c>
      <c r="Y41" s="29">
        <f>IF(P_Ant.prod!BF49=0," ",P_Ant.prod!BF49)</f>
        <v>64</v>
      </c>
      <c r="Z41" s="29">
        <f>IF(P_Ant.prod!BG49=0," ",P_Ant.prod!BG49)</f>
        <v>61</v>
      </c>
      <c r="AA41" s="29">
        <f>IF(P_Ant.prod!BH49=0," ",P_Ant.prod!BH49)</f>
        <v>60</v>
      </c>
      <c r="AB41" s="29">
        <f>IF(P_Ant.prod!BI49=0," ",P_Ant.prod!BI49)</f>
        <v>54</v>
      </c>
      <c r="AC41" s="29">
        <f>IF(P_Ant.prod!BJ49=0," ",P_Ant.prod!BJ49)</f>
        <v>54</v>
      </c>
      <c r="AD41" s="29">
        <f>IF(P_Ant.prod!BK49=0," ",P_Ant.prod!BK49)</f>
        <v>53</v>
      </c>
      <c r="AE41" s="28">
        <f>IF(P_Ant.prod!BL49=0," ",P_Ant.prod!BL49)</f>
        <v>48</v>
      </c>
      <c r="AF41" s="28">
        <f>IF(P_Ant.prod!BM49=0," ",P_Ant.prod!BM49)</f>
        <v>45</v>
      </c>
    </row>
    <row r="42" spans="2:32" ht="14.1" customHeight="1" x14ac:dyDescent="0.2">
      <c r="B42" s="28" t="str">
        <f>IF(P_Ant.prod!AI50=0," ",P_Ant.prod!AI50)</f>
        <v>Ørland</v>
      </c>
      <c r="C42" s="29">
        <f>IF(P_Ant.prod!AJ50=0," ",P_Ant.prod!AJ50)</f>
        <v>248</v>
      </c>
      <c r="D42" s="29">
        <f>IF(P_Ant.prod!AK50=0," ",P_Ant.prod!AK50)</f>
        <v>247</v>
      </c>
      <c r="E42" s="29">
        <f>IF(P_Ant.prod!AL50=0," ",P_Ant.prod!AL50)</f>
        <v>247</v>
      </c>
      <c r="F42" s="29">
        <f>IF(P_Ant.prod!AM50=0," ",P_Ant.prod!AM50)</f>
        <v>238</v>
      </c>
      <c r="G42" s="29">
        <f>IF(P_Ant.prod!AN50=0," ",P_Ant.prod!AN50)</f>
        <v>224</v>
      </c>
      <c r="H42" s="29">
        <f>IF(P_Ant.prod!AO50=0," ",P_Ant.prod!AO50)</f>
        <v>218</v>
      </c>
      <c r="I42" s="29">
        <f>IF(P_Ant.prod!AP50=0," ",P_Ant.prod!AP50)</f>
        <v>193</v>
      </c>
      <c r="J42" s="29">
        <f>IF(P_Ant.prod!AQ50=0," ",P_Ant.prod!AQ50)</f>
        <v>181</v>
      </c>
      <c r="K42" s="29">
        <f>IF(P_Ant.prod!AR50=0," ",P_Ant.prod!AR50)</f>
        <v>176</v>
      </c>
      <c r="L42" s="29">
        <f>IF(P_Ant.prod!AS50=0," ",P_Ant.prod!AS50)</f>
        <v>166</v>
      </c>
      <c r="M42" s="29">
        <f>IF(P_Ant.prod!AT50=0," ",P_Ant.prod!AT50)</f>
        <v>158</v>
      </c>
      <c r="N42" s="29">
        <f>IF(P_Ant.prod!AU50=0," ",P_Ant.prod!AU50)</f>
        <v>145</v>
      </c>
      <c r="O42" s="29">
        <f>IF(P_Ant.prod!AV50=0," ",P_Ant.prod!AV50)</f>
        <v>126</v>
      </c>
      <c r="P42" s="29">
        <f>IF(P_Ant.prod!AW50=0," ",P_Ant.prod!AW50)</f>
        <v>115</v>
      </c>
      <c r="Q42" s="29">
        <f>IF(P_Ant.prod!AX50=0," ",P_Ant.prod!AX50)</f>
        <v>100</v>
      </c>
      <c r="R42" s="29">
        <f>IF(P_Ant.prod!AY50=0," ",P_Ant.prod!AY50)</f>
        <v>91</v>
      </c>
      <c r="S42" s="29">
        <f>IF(P_Ant.prod!AZ50=0," ",P_Ant.prod!AZ50)</f>
        <v>81</v>
      </c>
      <c r="T42" s="29">
        <f>IF(P_Ant.prod!BA50=0," ",P_Ant.prod!BA50)</f>
        <v>81</v>
      </c>
      <c r="U42" s="29">
        <f>IF(P_Ant.prod!BB50=0," ",P_Ant.prod!BB50)</f>
        <v>73</v>
      </c>
      <c r="V42" s="29">
        <f>IF(P_Ant.prod!BC50=0," ",P_Ant.prod!BC50)</f>
        <v>70</v>
      </c>
      <c r="W42" s="29">
        <f>IF(P_Ant.prod!BD50=0," ",P_Ant.prod!BD50)</f>
        <v>68</v>
      </c>
      <c r="X42" s="29">
        <f>IF(P_Ant.prod!BE50=0," ",P_Ant.prod!BE50)</f>
        <v>66</v>
      </c>
      <c r="Y42" s="29">
        <f>IF(P_Ant.prod!BF50=0," ",P_Ant.prod!BF50)</f>
        <v>66</v>
      </c>
      <c r="Z42" s="29">
        <f>IF(P_Ant.prod!BG50=0," ",P_Ant.prod!BG50)</f>
        <v>56</v>
      </c>
      <c r="AA42" s="29">
        <f>IF(P_Ant.prod!BH50=0," ",P_Ant.prod!BH50)</f>
        <v>53</v>
      </c>
      <c r="AB42" s="29">
        <f>IF(P_Ant.prod!BI50=0," ",P_Ant.prod!BI50)</f>
        <v>50</v>
      </c>
      <c r="AC42" s="29">
        <f>IF(P_Ant.prod!BJ50=0," ",P_Ant.prod!BJ50)</f>
        <v>47</v>
      </c>
      <c r="AD42" s="29">
        <f>IF(P_Ant.prod!BK50=0," ",P_Ant.prod!BK50)</f>
        <v>42</v>
      </c>
      <c r="AE42" s="28">
        <f>IF(P_Ant.prod!BL50=0," ",P_Ant.prod!BL50)</f>
        <v>38</v>
      </c>
      <c r="AF42" s="28">
        <f>IF(P_Ant.prod!BM50=0," ",P_Ant.prod!BM50)</f>
        <v>35</v>
      </c>
    </row>
    <row r="43" spans="2:32" ht="14.1" customHeight="1" x14ac:dyDescent="0.2">
      <c r="B43" s="28" t="str">
        <f>IF(P_Ant.prod!AI51=0," ",P_Ant.prod!AI51)</f>
        <v>Åfjord</v>
      </c>
      <c r="C43" s="29">
        <f>IF(P_Ant.prod!AJ51=0," ",P_Ant.prod!AJ51)</f>
        <v>224</v>
      </c>
      <c r="D43" s="29">
        <f>IF(P_Ant.prod!AK51=0," ",P_Ant.prod!AK51)</f>
        <v>220</v>
      </c>
      <c r="E43" s="29">
        <f>IF(P_Ant.prod!AL51=0," ",P_Ant.prod!AL51)</f>
        <v>218</v>
      </c>
      <c r="F43" s="29">
        <f>IF(P_Ant.prod!AM51=0," ",P_Ant.prod!AM51)</f>
        <v>204</v>
      </c>
      <c r="G43" s="29">
        <f>IF(P_Ant.prod!AN51=0," ",P_Ant.prod!AN51)</f>
        <v>192</v>
      </c>
      <c r="H43" s="29">
        <f>IF(P_Ant.prod!AO51=0," ",P_Ant.prod!AO51)</f>
        <v>187</v>
      </c>
      <c r="I43" s="29">
        <f>IF(P_Ant.prod!AP51=0," ",P_Ant.prod!AP51)</f>
        <v>164</v>
      </c>
      <c r="J43" s="29">
        <f>IF(P_Ant.prod!AQ51=0," ",P_Ant.prod!AQ51)</f>
        <v>156</v>
      </c>
      <c r="K43" s="29">
        <f>IF(P_Ant.prod!AR51=0," ",P_Ant.prod!AR51)</f>
        <v>148</v>
      </c>
      <c r="L43" s="29">
        <f>IF(P_Ant.prod!AS51=0," ",P_Ant.prod!AS51)</f>
        <v>136</v>
      </c>
      <c r="M43" s="29">
        <f>IF(P_Ant.prod!AT51=0," ",P_Ant.prod!AT51)</f>
        <v>127</v>
      </c>
      <c r="N43" s="29">
        <f>IF(P_Ant.prod!AU51=0," ",P_Ant.prod!AU51)</f>
        <v>118</v>
      </c>
      <c r="O43" s="29">
        <f>IF(P_Ant.prod!AV51=0," ",P_Ant.prod!AV51)</f>
        <v>113</v>
      </c>
      <c r="P43" s="29">
        <f>IF(P_Ant.prod!AW51=0," ",P_Ant.prod!AW51)</f>
        <v>103</v>
      </c>
      <c r="Q43" s="29">
        <f>IF(P_Ant.prod!AX51=0," ",P_Ant.prod!AX51)</f>
        <v>93</v>
      </c>
      <c r="R43" s="29">
        <f>IF(P_Ant.prod!AY51=0," ",P_Ant.prod!AY51)</f>
        <v>79</v>
      </c>
      <c r="S43" s="29">
        <f>IF(P_Ant.prod!AZ51=0," ",P_Ant.prod!AZ51)</f>
        <v>78</v>
      </c>
      <c r="T43" s="29">
        <f>IF(P_Ant.prod!BA51=0," ",P_Ant.prod!BA51)</f>
        <v>76</v>
      </c>
      <c r="U43" s="29">
        <f>IF(P_Ant.prod!BB51=0," ",P_Ant.prod!BB51)</f>
        <v>72</v>
      </c>
      <c r="V43" s="29">
        <f>IF(P_Ant.prod!BC51=0," ",P_Ant.prod!BC51)</f>
        <v>69</v>
      </c>
      <c r="W43" s="29">
        <f>IF(P_Ant.prod!BD51=0," ",P_Ant.prod!BD51)</f>
        <v>69</v>
      </c>
      <c r="X43" s="29">
        <f>IF(P_Ant.prod!BE51=0," ",P_Ant.prod!BE51)</f>
        <v>66</v>
      </c>
      <c r="Y43" s="29">
        <f>IF(P_Ant.prod!BF51=0," ",P_Ant.prod!BF51)</f>
        <v>63</v>
      </c>
      <c r="Z43" s="29">
        <f>IF(P_Ant.prod!BG51=0," ",P_Ant.prod!BG51)</f>
        <v>62</v>
      </c>
      <c r="AA43" s="29">
        <f>IF(P_Ant.prod!BH51=0," ",P_Ant.prod!BH51)</f>
        <v>57</v>
      </c>
      <c r="AB43" s="29">
        <f>IF(P_Ant.prod!BI51=0," ",P_Ant.prod!BI51)</f>
        <v>51</v>
      </c>
      <c r="AC43" s="29">
        <f>IF(P_Ant.prod!BJ51=0," ",P_Ant.prod!BJ51)</f>
        <v>49</v>
      </c>
      <c r="AD43" s="29">
        <f>IF(P_Ant.prod!BK51=0," ",P_Ant.prod!BK51)</f>
        <v>47</v>
      </c>
      <c r="AE43" s="28">
        <f>IF(P_Ant.prod!BL51=0," ",P_Ant.prod!BL51)</f>
        <v>44</v>
      </c>
      <c r="AF43" s="28">
        <f>IF(P_Ant.prod!BM51=0," ",P_Ant.prod!BM51)</f>
        <v>41</v>
      </c>
    </row>
    <row r="44" spans="2:32" ht="21" customHeight="1" x14ac:dyDescent="0.2">
      <c r="B44" s="35" t="str">
        <f>IF(P_Ant.prod!AI52=0," ",P_Ant.prod!AI52)</f>
        <v>Sum leverandører</v>
      </c>
      <c r="C44" s="133">
        <f>IF(P_Ant.prod!AJ52=0," ",P_Ant.prod!AJ52)</f>
        <v>5136</v>
      </c>
      <c r="D44" s="133">
        <f>IF(P_Ant.prod!AK52=0," ",P_Ant.prod!AK52)</f>
        <v>5103</v>
      </c>
      <c r="E44" s="133">
        <f>IF(P_Ant.prod!AL52=0," ",P_Ant.prod!AL52)</f>
        <v>5065</v>
      </c>
      <c r="F44" s="133">
        <f>IF(P_Ant.prod!AM52=0," ",P_Ant.prod!AM52)</f>
        <v>4921</v>
      </c>
      <c r="G44" s="133">
        <f>IF(P_Ant.prod!AN52=0," ",P_Ant.prod!AN52)</f>
        <v>4733</v>
      </c>
      <c r="H44" s="133">
        <f>IF(P_Ant.prod!AO52=0," ",P_Ant.prod!AO52)</f>
        <v>4557</v>
      </c>
      <c r="I44" s="133">
        <f>IF(P_Ant.prod!AP52=0," ",P_Ant.prod!AP52)</f>
        <v>4151</v>
      </c>
      <c r="J44" s="133">
        <f>IF(P_Ant.prod!AQ52=0," ",P_Ant.prod!AQ52)</f>
        <v>3902</v>
      </c>
      <c r="K44" s="133">
        <f>IF(P_Ant.prod!AR52=0," ",P_Ant.prod!AR52)</f>
        <v>3683</v>
      </c>
      <c r="L44" s="133">
        <f>IF(P_Ant.prod!AS52=0," ",P_Ant.prod!AS52)</f>
        <v>3519</v>
      </c>
      <c r="M44" s="133">
        <f>IF(P_Ant.prod!AT52=0," ",P_Ant.prod!AT52)</f>
        <v>3366</v>
      </c>
      <c r="N44" s="133">
        <f>IF(P_Ant.prod!AU52=0," ",P_Ant.prod!AU52)</f>
        <v>3115</v>
      </c>
      <c r="O44" s="133">
        <f>IF(P_Ant.prod!AV52=0," ",P_Ant.prod!AV52)</f>
        <v>2874</v>
      </c>
      <c r="P44" s="133">
        <f>IF(P_Ant.prod!AW52=0," ",P_Ant.prod!AW52)</f>
        <v>2695</v>
      </c>
      <c r="Q44" s="133">
        <f>IF(P_Ant.prod!AX52=0," ",P_Ant.prod!AX52)</f>
        <v>2470</v>
      </c>
      <c r="R44" s="133">
        <f>IF(P_Ant.prod!AY52=0," ",P_Ant.prod!AY52)</f>
        <v>2293</v>
      </c>
      <c r="S44" s="133">
        <f>IF(P_Ant.prod!AZ52=0," ",P_Ant.prod!AZ52)</f>
        <v>2253</v>
      </c>
      <c r="T44" s="133">
        <f>IF(P_Ant.prod!BA52=0," ",P_Ant.prod!BA52)</f>
        <v>2128</v>
      </c>
      <c r="U44" s="133">
        <f>IF(P_Ant.prod!BB52=0," ",P_Ant.prod!BB52)</f>
        <v>2022</v>
      </c>
      <c r="V44" s="133">
        <f>IF(P_Ant.prod!BC52=0," ",P_Ant.prod!BC52)</f>
        <v>1913</v>
      </c>
      <c r="W44" s="133">
        <f>IF(P_Ant.prod!BD52=0," ",P_Ant.prod!BD52)</f>
        <v>1788</v>
      </c>
      <c r="X44" s="133">
        <f>IF(P_Ant.prod!BE52=0," ",P_Ant.prod!BE52)</f>
        <v>1732</v>
      </c>
      <c r="Y44" s="133">
        <f>IF(P_Ant.prod!BF52=0," ",P_Ant.prod!BF52)</f>
        <v>1698</v>
      </c>
      <c r="Z44" s="133">
        <f>IF(P_Ant.prod!BG52=0," ",P_Ant.prod!BG52)</f>
        <v>1617</v>
      </c>
      <c r="AA44" s="133">
        <f>IF(P_Ant.prod!BH52=0," ",P_Ant.prod!BH52)</f>
        <v>1548</v>
      </c>
      <c r="AB44" s="133">
        <f>IF(P_Ant.prod!BI52=0," ",P_Ant.prod!BI52)</f>
        <v>1447</v>
      </c>
      <c r="AC44" s="133">
        <f>IF(P_Ant.prod!BJ52=0," ",P_Ant.prod!BJ52)</f>
        <v>1386</v>
      </c>
      <c r="AD44" s="133">
        <f>IF(P_Ant.prod!BK52=0," ",P_Ant.prod!BK52)</f>
        <v>1341</v>
      </c>
      <c r="AE44" s="133">
        <f>IF(P_Ant.prod!BL52=0," ",P_Ant.prod!BL52)</f>
        <v>1274</v>
      </c>
      <c r="AF44" s="133">
        <f>IF(P_Ant.prod!BM52=0," ",P_Ant.prod!BM52)</f>
        <v>1184</v>
      </c>
    </row>
    <row r="45" spans="2:32" x14ac:dyDescent="0.2">
      <c r="B45" s="21" t="str">
        <f>IF(P_Ant.prod!A62=0," ",P_Ant.prod!A62)</f>
        <v xml:space="preserve"> </v>
      </c>
      <c r="C45" s="23" t="str">
        <f>IF(P_Ant.prod!B62=0," ",P_Ant.prod!B62)</f>
        <v xml:space="preserve"> </v>
      </c>
      <c r="D45" s="23" t="str">
        <f>IF(P_Ant.prod!C62=0," ",P_Ant.prod!C62)</f>
        <v xml:space="preserve"> </v>
      </c>
      <c r="E45" s="23" t="str">
        <f>IF(P_Ant.prod!D62=0," ",P_Ant.prod!D62)</f>
        <v xml:space="preserve"> </v>
      </c>
      <c r="F45" s="23" t="str">
        <f>IF(P_Ant.prod!E62=0," ",P_Ant.prod!E62)</f>
        <v xml:space="preserve"> </v>
      </c>
      <c r="G45" s="23" t="str">
        <f>IF(P_Ant.prod!F62=0," ",P_Ant.prod!F62)</f>
        <v xml:space="preserve"> </v>
      </c>
      <c r="H45" s="23" t="str">
        <f>IF(P_Ant.prod!G62=0," ",P_Ant.prod!G62)</f>
        <v xml:space="preserve"> </v>
      </c>
      <c r="I45" s="23" t="str">
        <f>IF(P_Ant.prod!H62=0," ",P_Ant.prod!H62)</f>
        <v xml:space="preserve"> </v>
      </c>
      <c r="J45" s="23" t="str">
        <f>IF(P_Ant.prod!I62=0," ",P_Ant.prod!I62)</f>
        <v xml:space="preserve"> </v>
      </c>
      <c r="K45" s="23" t="str">
        <f>IF(P_Ant.prod!J62=0," ",P_Ant.prod!J62)</f>
        <v xml:space="preserve"> </v>
      </c>
      <c r="L45" s="23" t="str">
        <f>IF(P_Ant.prod!K62=0," ",P_Ant.prod!K62)</f>
        <v xml:space="preserve"> </v>
      </c>
      <c r="M45" s="23" t="str">
        <f>IF(P_Ant.prod!L62=0," ",P_Ant.prod!L62)</f>
        <v xml:space="preserve"> </v>
      </c>
      <c r="N45" s="23" t="str">
        <f>IF(P_Ant.prod!M62=0," ",P_Ant.prod!M62)</f>
        <v xml:space="preserve"> </v>
      </c>
      <c r="O45" s="23" t="str">
        <f>IF(P_Ant.prod!N62=0," ",P_Ant.prod!N62)</f>
        <v xml:space="preserve"> </v>
      </c>
      <c r="P45" s="23" t="str">
        <f>IF(P_Ant.prod!O62=0," ",P_Ant.prod!O62)</f>
        <v xml:space="preserve"> </v>
      </c>
      <c r="Q45" s="23" t="str">
        <f>IF(P_Ant.prod!P62=0," ",P_Ant.prod!P62)</f>
        <v xml:space="preserve"> </v>
      </c>
      <c r="R45" s="23" t="str">
        <f>IF(P_Ant.prod!Q62=0," ",P_Ant.prod!Q62)</f>
        <v xml:space="preserve"> </v>
      </c>
      <c r="S45" s="23" t="str">
        <f>IF(P_Ant.prod!R62=0," ",P_Ant.prod!R62)</f>
        <v xml:space="preserve"> </v>
      </c>
      <c r="T45" s="23" t="str">
        <f>IF(P_Ant.prod!S62=0," ",P_Ant.prod!S62)</f>
        <v xml:space="preserve"> </v>
      </c>
      <c r="U45" s="23" t="str">
        <f>IF(P_Ant.prod!T62=0," ",P_Ant.prod!T62)</f>
        <v xml:space="preserve"> </v>
      </c>
      <c r="V45" s="23" t="str">
        <f>IF(P_Ant.prod!U62=0," ",P_Ant.prod!U62)</f>
        <v xml:space="preserve"> </v>
      </c>
      <c r="W45" s="23" t="str">
        <f>IF(P_Ant.prod!V62=0," ",P_Ant.prod!V62)</f>
        <v xml:space="preserve"> </v>
      </c>
      <c r="X45" s="23" t="str">
        <f>IF(P_Ant.prod!W62=0," ",P_Ant.prod!W62)</f>
        <v xml:space="preserve"> </v>
      </c>
      <c r="Y45" s="23" t="str">
        <f>IF(P_Ant.prod!X62=0," ",P_Ant.prod!X62)</f>
        <v xml:space="preserve"> </v>
      </c>
      <c r="Z45" s="23" t="str">
        <f>IF(P_Ant.prod!Y62=0," ",P_Ant.prod!Y62)</f>
        <v xml:space="preserve"> </v>
      </c>
      <c r="AA45" s="23" t="str">
        <f>IF(P_Ant.prod!Z62=0," ",P_Ant.prod!Z62)</f>
        <v xml:space="preserve"> </v>
      </c>
      <c r="AB45" s="23" t="str">
        <f>IF(P_Ant.prod!AA62=0," ",P_Ant.prod!AA62)</f>
        <v xml:space="preserve"> </v>
      </c>
      <c r="AC45" s="23" t="str">
        <f>IF(P_Ant.prod!AB62=0," ",P_Ant.prod!AB62)</f>
        <v xml:space="preserve"> </v>
      </c>
    </row>
    <row r="46" spans="2:32" x14ac:dyDescent="0.2">
      <c r="B46" s="21" t="str">
        <f>IF(P_Ant.prod!A63=0," ",P_Ant.prod!A63)</f>
        <v xml:space="preserve"> </v>
      </c>
      <c r="C46" s="23" t="str">
        <f>IF(P_Ant.prod!B63=0," ",P_Ant.prod!B63)</f>
        <v xml:space="preserve"> </v>
      </c>
      <c r="D46" s="23" t="str">
        <f>IF(P_Ant.prod!C63=0," ",P_Ant.prod!C63)</f>
        <v xml:space="preserve"> </v>
      </c>
      <c r="E46" s="23" t="str">
        <f>IF(P_Ant.prod!D63=0," ",P_Ant.prod!D63)</f>
        <v xml:space="preserve"> </v>
      </c>
      <c r="F46" s="23" t="str">
        <f>IF(P_Ant.prod!E63=0," ",P_Ant.prod!E63)</f>
        <v xml:space="preserve"> </v>
      </c>
      <c r="G46" s="23" t="str">
        <f>IF(P_Ant.prod!F63=0," ",P_Ant.prod!F63)</f>
        <v xml:space="preserve"> </v>
      </c>
      <c r="H46" s="23" t="str">
        <f>IF(P_Ant.prod!G63=0," ",P_Ant.prod!G63)</f>
        <v xml:space="preserve"> </v>
      </c>
      <c r="I46" s="23" t="str">
        <f>IF(P_Ant.prod!H63=0," ",P_Ant.prod!H63)</f>
        <v xml:space="preserve"> </v>
      </c>
      <c r="J46" s="23" t="str">
        <f>IF(P_Ant.prod!I63=0," ",P_Ant.prod!I63)</f>
        <v xml:space="preserve"> </v>
      </c>
      <c r="K46" s="23" t="str">
        <f>IF(P_Ant.prod!J63=0," ",P_Ant.prod!J63)</f>
        <v xml:space="preserve"> </v>
      </c>
      <c r="L46" s="23" t="str">
        <f>IF(P_Ant.prod!K63=0," ",P_Ant.prod!K63)</f>
        <v xml:space="preserve"> </v>
      </c>
      <c r="M46" s="23" t="str">
        <f>IF(P_Ant.prod!L63=0," ",P_Ant.prod!L63)</f>
        <v xml:space="preserve"> </v>
      </c>
      <c r="N46" s="23" t="str">
        <f>IF(P_Ant.prod!M63=0," ",P_Ant.prod!M63)</f>
        <v xml:space="preserve"> </v>
      </c>
      <c r="O46" s="23" t="str">
        <f>IF(P_Ant.prod!N63=0," ",P_Ant.prod!N63)</f>
        <v xml:space="preserve"> </v>
      </c>
      <c r="P46" s="23" t="str">
        <f>IF(P_Ant.prod!O63=0," ",P_Ant.prod!O63)</f>
        <v xml:space="preserve"> </v>
      </c>
      <c r="Q46" s="23" t="str">
        <f>IF(P_Ant.prod!P63=0," ",P_Ant.prod!P63)</f>
        <v xml:space="preserve"> </v>
      </c>
      <c r="R46" s="23" t="str">
        <f>IF(P_Ant.prod!Q63=0," ",P_Ant.prod!Q63)</f>
        <v xml:space="preserve"> </v>
      </c>
      <c r="S46" s="23" t="str">
        <f>IF(P_Ant.prod!R63=0," ",P_Ant.prod!R63)</f>
        <v xml:space="preserve"> </v>
      </c>
      <c r="T46" s="23" t="str">
        <f>IF(P_Ant.prod!S63=0," ",P_Ant.prod!S63)</f>
        <v xml:space="preserve"> </v>
      </c>
      <c r="U46" s="23" t="str">
        <f>IF(P_Ant.prod!T63=0," ",P_Ant.prod!T63)</f>
        <v xml:space="preserve"> </v>
      </c>
      <c r="V46" s="23" t="str">
        <f>IF(P_Ant.prod!U63=0," ",P_Ant.prod!U63)</f>
        <v xml:space="preserve"> </v>
      </c>
      <c r="W46" s="23" t="str">
        <f>IF(P_Ant.prod!V63=0," ",P_Ant.prod!V63)</f>
        <v xml:space="preserve"> </v>
      </c>
      <c r="X46" s="23" t="str">
        <f>IF(P_Ant.prod!W63=0," ",P_Ant.prod!W63)</f>
        <v xml:space="preserve"> </v>
      </c>
      <c r="Y46" s="23" t="str">
        <f>IF(P_Ant.prod!X63=0," ",P_Ant.prod!X63)</f>
        <v xml:space="preserve"> </v>
      </c>
      <c r="Z46" s="23" t="str">
        <f>IF(P_Ant.prod!Y63=0," ",P_Ant.prod!Y63)</f>
        <v xml:space="preserve"> </v>
      </c>
      <c r="AA46" s="23" t="str">
        <f>IF(P_Ant.prod!Z63=0," ",P_Ant.prod!Z63)</f>
        <v xml:space="preserve"> </v>
      </c>
      <c r="AB46" s="23" t="str">
        <f>IF(P_Ant.prod!AA63=0," ",P_Ant.prod!AA63)</f>
        <v xml:space="preserve"> </v>
      </c>
      <c r="AC46" s="23" t="str">
        <f>IF(P_Ant.prod!AB63=0," ",P_Ant.prod!AB63)</f>
        <v xml:space="preserve"> </v>
      </c>
    </row>
    <row r="47" spans="2:32" x14ac:dyDescent="0.2">
      <c r="B47" s="21" t="str">
        <f>IF(P_Ant.prod!A64=0," ",P_Ant.prod!A64)</f>
        <v xml:space="preserve"> </v>
      </c>
      <c r="C47" s="23" t="str">
        <f>IF(P_Ant.prod!B64=0," ",P_Ant.prod!B64)</f>
        <v xml:space="preserve"> </v>
      </c>
      <c r="D47" s="23" t="str">
        <f>IF(P_Ant.prod!C64=0," ",P_Ant.prod!C64)</f>
        <v xml:space="preserve"> </v>
      </c>
      <c r="E47" s="23" t="str">
        <f>IF(P_Ant.prod!D64=0," ",P_Ant.prod!D64)</f>
        <v xml:space="preserve"> </v>
      </c>
      <c r="F47" s="23" t="str">
        <f>IF(P_Ant.prod!E64=0," ",P_Ant.prod!E64)</f>
        <v xml:space="preserve"> </v>
      </c>
      <c r="G47" s="23" t="str">
        <f>IF(P_Ant.prod!F64=0," ",P_Ant.prod!F64)</f>
        <v xml:space="preserve"> </v>
      </c>
      <c r="H47" s="23" t="str">
        <f>IF(P_Ant.prod!G64=0," ",P_Ant.prod!G64)</f>
        <v xml:space="preserve"> </v>
      </c>
      <c r="I47" s="23" t="str">
        <f>IF(P_Ant.prod!H64=0," ",P_Ant.prod!H64)</f>
        <v xml:space="preserve"> </v>
      </c>
      <c r="J47" s="23" t="str">
        <f>IF(P_Ant.prod!I64=0," ",P_Ant.prod!I64)</f>
        <v xml:space="preserve"> </v>
      </c>
      <c r="K47" s="23" t="str">
        <f>IF(P_Ant.prod!J64=0," ",P_Ant.prod!J64)</f>
        <v xml:space="preserve"> </v>
      </c>
      <c r="L47" s="23" t="str">
        <f>IF(P_Ant.prod!K64=0," ",P_Ant.prod!K64)</f>
        <v xml:space="preserve"> </v>
      </c>
      <c r="M47" s="23" t="str">
        <f>IF(P_Ant.prod!L64=0," ",P_Ant.prod!L64)</f>
        <v xml:space="preserve"> </v>
      </c>
      <c r="N47" s="23" t="str">
        <f>IF(P_Ant.prod!M64=0," ",P_Ant.prod!M64)</f>
        <v xml:space="preserve"> </v>
      </c>
      <c r="O47" s="23" t="str">
        <f>IF(P_Ant.prod!N64=0," ",P_Ant.prod!N64)</f>
        <v xml:space="preserve"> </v>
      </c>
      <c r="P47" s="23" t="str">
        <f>IF(P_Ant.prod!O64=0," ",P_Ant.prod!O64)</f>
        <v xml:space="preserve"> </v>
      </c>
      <c r="Q47" s="23" t="str">
        <f>IF(P_Ant.prod!P64=0," ",P_Ant.prod!P64)</f>
        <v xml:space="preserve"> </v>
      </c>
      <c r="R47" s="23" t="str">
        <f>IF(P_Ant.prod!Q64=0," ",P_Ant.prod!Q64)</f>
        <v xml:space="preserve"> </v>
      </c>
      <c r="S47" s="23" t="str">
        <f>IF(P_Ant.prod!R64=0," ",P_Ant.prod!R64)</f>
        <v xml:space="preserve"> </v>
      </c>
      <c r="T47" s="23" t="str">
        <f>IF(P_Ant.prod!S64=0," ",P_Ant.prod!S64)</f>
        <v xml:space="preserve"> </v>
      </c>
      <c r="U47" s="23" t="str">
        <f>IF(P_Ant.prod!T64=0," ",P_Ant.prod!T64)</f>
        <v xml:space="preserve"> </v>
      </c>
      <c r="V47" s="23" t="str">
        <f>IF(P_Ant.prod!U64=0," ",P_Ant.prod!U64)</f>
        <v xml:space="preserve"> </v>
      </c>
      <c r="W47" s="23" t="str">
        <f>IF(P_Ant.prod!V64=0," ",P_Ant.prod!V64)</f>
        <v xml:space="preserve"> </v>
      </c>
      <c r="X47" s="23" t="str">
        <f>IF(P_Ant.prod!W64=0," ",P_Ant.prod!W64)</f>
        <v xml:space="preserve"> </v>
      </c>
      <c r="Y47" s="23" t="str">
        <f>IF(P_Ant.prod!X64=0," ",P_Ant.prod!X64)</f>
        <v xml:space="preserve"> </v>
      </c>
      <c r="Z47" s="23" t="str">
        <f>IF(P_Ant.prod!Y64=0," ",P_Ant.prod!Y64)</f>
        <v xml:space="preserve"> </v>
      </c>
      <c r="AA47" s="23" t="str">
        <f>IF(P_Ant.prod!Z64=0," ",P_Ant.prod!Z64)</f>
        <v xml:space="preserve"> </v>
      </c>
      <c r="AB47" s="23" t="str">
        <f>IF(P_Ant.prod!AA64=0," ",P_Ant.prod!AA64)</f>
        <v xml:space="preserve"> </v>
      </c>
      <c r="AC47" s="23" t="str">
        <f>IF(P_Ant.prod!AB64=0," ",P_Ant.prod!AB64)</f>
        <v xml:space="preserve"> </v>
      </c>
    </row>
    <row r="48" spans="2:32" x14ac:dyDescent="0.2">
      <c r="B48" s="21" t="str">
        <f>IF(P_Ant.prod!A65=0," ",P_Ant.prod!A65)</f>
        <v xml:space="preserve"> </v>
      </c>
      <c r="C48" s="23" t="str">
        <f>IF(P_Ant.prod!B65=0," ",P_Ant.prod!B65)</f>
        <v xml:space="preserve"> </v>
      </c>
      <c r="D48" s="23" t="str">
        <f>IF(P_Ant.prod!C65=0," ",P_Ant.prod!C65)</f>
        <v xml:space="preserve"> </v>
      </c>
      <c r="E48" s="23" t="str">
        <f>IF(P_Ant.prod!D65=0," ",P_Ant.prod!D65)</f>
        <v xml:space="preserve"> </v>
      </c>
      <c r="F48" s="23" t="str">
        <f>IF(P_Ant.prod!E65=0," ",P_Ant.prod!E65)</f>
        <v xml:space="preserve"> </v>
      </c>
      <c r="G48" s="23" t="str">
        <f>IF(P_Ant.prod!F65=0," ",P_Ant.prod!F65)</f>
        <v xml:space="preserve"> </v>
      </c>
      <c r="H48" s="23" t="str">
        <f>IF(P_Ant.prod!G65=0," ",P_Ant.prod!G65)</f>
        <v xml:space="preserve"> </v>
      </c>
      <c r="I48" s="23" t="str">
        <f>IF(P_Ant.prod!H65=0," ",P_Ant.prod!H65)</f>
        <v xml:space="preserve"> </v>
      </c>
      <c r="J48" s="23" t="str">
        <f>IF(P_Ant.prod!I65=0," ",P_Ant.prod!I65)</f>
        <v xml:space="preserve"> </v>
      </c>
      <c r="K48" s="23" t="str">
        <f>IF(P_Ant.prod!J65=0," ",P_Ant.prod!J65)</f>
        <v xml:space="preserve"> </v>
      </c>
      <c r="L48" s="23" t="str">
        <f>IF(P_Ant.prod!K65=0," ",P_Ant.prod!K65)</f>
        <v xml:space="preserve"> </v>
      </c>
      <c r="M48" s="23" t="str">
        <f>IF(P_Ant.prod!L65=0," ",P_Ant.prod!L65)</f>
        <v xml:space="preserve"> </v>
      </c>
      <c r="N48" s="23" t="str">
        <f>IF(P_Ant.prod!M65=0," ",P_Ant.prod!M65)</f>
        <v xml:space="preserve"> </v>
      </c>
      <c r="O48" s="23" t="str">
        <f>IF(P_Ant.prod!N65=0," ",P_Ant.prod!N65)</f>
        <v xml:space="preserve"> </v>
      </c>
      <c r="P48" s="23" t="str">
        <f>IF(P_Ant.prod!O65=0," ",P_Ant.prod!O65)</f>
        <v xml:space="preserve"> </v>
      </c>
      <c r="Q48" s="23" t="str">
        <f>IF(P_Ant.prod!P65=0," ",P_Ant.prod!P65)</f>
        <v xml:space="preserve"> </v>
      </c>
      <c r="R48" s="23" t="str">
        <f>IF(P_Ant.prod!Q65=0," ",P_Ant.prod!Q65)</f>
        <v xml:space="preserve"> </v>
      </c>
      <c r="S48" s="23" t="str">
        <f>IF(P_Ant.prod!R65=0," ",P_Ant.prod!R65)</f>
        <v xml:space="preserve"> </v>
      </c>
      <c r="T48" s="23" t="str">
        <f>IF(P_Ant.prod!S65=0," ",P_Ant.prod!S65)</f>
        <v xml:space="preserve"> </v>
      </c>
      <c r="U48" s="23" t="str">
        <f>IF(P_Ant.prod!T65=0," ",P_Ant.prod!T65)</f>
        <v xml:space="preserve"> </v>
      </c>
      <c r="V48" s="23" t="str">
        <f>IF(P_Ant.prod!U65=0," ",P_Ant.prod!U65)</f>
        <v xml:space="preserve"> </v>
      </c>
      <c r="W48" s="23" t="str">
        <f>IF(P_Ant.prod!V65=0," ",P_Ant.prod!V65)</f>
        <v xml:space="preserve"> </v>
      </c>
      <c r="X48" s="23" t="str">
        <f>IF(P_Ant.prod!W65=0," ",P_Ant.prod!W65)</f>
        <v xml:space="preserve"> </v>
      </c>
      <c r="Y48" s="23" t="str">
        <f>IF(P_Ant.prod!X65=0," ",P_Ant.prod!X65)</f>
        <v xml:space="preserve"> </v>
      </c>
      <c r="Z48" s="23" t="str">
        <f>IF(P_Ant.prod!Y65=0," ",P_Ant.prod!Y65)</f>
        <v xml:space="preserve"> </v>
      </c>
      <c r="AA48" s="23" t="str">
        <f>IF(P_Ant.prod!Z65=0," ",P_Ant.prod!Z65)</f>
        <v xml:space="preserve"> </v>
      </c>
      <c r="AB48" s="23" t="str">
        <f>IF(P_Ant.prod!AA65=0," ",P_Ant.prod!AA65)</f>
        <v xml:space="preserve"> </v>
      </c>
      <c r="AC48" s="23" t="str">
        <f>IF(P_Ant.prod!AB65=0," ",P_Ant.prod!AB65)</f>
        <v xml:space="preserve"> </v>
      </c>
    </row>
    <row r="49" spans="2:31" x14ac:dyDescent="0.2">
      <c r="B49" s="21" t="str">
        <f>IF(P_Ant.prod!A66=0," ",P_Ant.prod!A66)</f>
        <v xml:space="preserve"> </v>
      </c>
      <c r="C49" s="21" t="str">
        <f>IF(P_Ant.prod!B66=0," ",P_Ant.prod!B66)</f>
        <v xml:space="preserve"> </v>
      </c>
      <c r="D49" s="21" t="str">
        <f>IF(P_Ant.prod!C66=0," ",P_Ant.prod!C66)</f>
        <v xml:space="preserve"> </v>
      </c>
      <c r="E49" s="21" t="str">
        <f>IF(P_Ant.prod!D66=0," ",P_Ant.prod!D66)</f>
        <v xml:space="preserve"> </v>
      </c>
      <c r="F49" s="21" t="str">
        <f>IF(P_Ant.prod!E66=0," ",P_Ant.prod!E66)</f>
        <v xml:space="preserve"> </v>
      </c>
      <c r="G49" s="21" t="str">
        <f>IF(P_Ant.prod!F66=0," ",P_Ant.prod!F66)</f>
        <v xml:space="preserve"> </v>
      </c>
      <c r="H49" s="21" t="str">
        <f>IF(P_Ant.prod!G66=0," ",P_Ant.prod!G66)</f>
        <v xml:space="preserve"> </v>
      </c>
      <c r="I49" s="21" t="str">
        <f>IF(P_Ant.prod!H66=0," ",P_Ant.prod!H66)</f>
        <v xml:space="preserve"> </v>
      </c>
      <c r="J49" s="21" t="str">
        <f>IF(P_Ant.prod!I66=0," ",P_Ant.prod!I66)</f>
        <v xml:space="preserve"> </v>
      </c>
      <c r="K49" s="21" t="str">
        <f>IF(P_Ant.prod!J66=0," ",P_Ant.prod!J66)</f>
        <v xml:space="preserve"> </v>
      </c>
      <c r="L49" s="21" t="str">
        <f>IF(P_Ant.prod!K66=0," ",P_Ant.prod!K66)</f>
        <v xml:space="preserve"> </v>
      </c>
      <c r="M49" s="21" t="str">
        <f>IF(P_Ant.prod!L66=0," ",P_Ant.prod!L66)</f>
        <v xml:space="preserve"> </v>
      </c>
      <c r="N49" s="21" t="str">
        <f>IF(P_Ant.prod!M66=0," ",P_Ant.prod!M66)</f>
        <v xml:space="preserve"> </v>
      </c>
      <c r="O49" s="21" t="str">
        <f>IF(P_Ant.prod!N66=0," ",P_Ant.prod!N66)</f>
        <v xml:space="preserve"> </v>
      </c>
      <c r="P49" s="21" t="str">
        <f>IF(P_Ant.prod!O66=0," ",P_Ant.prod!O66)</f>
        <v xml:space="preserve"> </v>
      </c>
      <c r="Q49" s="21" t="str">
        <f>IF(P_Ant.prod!P66=0," ",P_Ant.prod!P66)</f>
        <v xml:space="preserve"> </v>
      </c>
      <c r="R49" s="21" t="str">
        <f>IF(P_Ant.prod!Q66=0," ",P_Ant.prod!Q66)</f>
        <v xml:space="preserve"> </v>
      </c>
      <c r="S49" s="21" t="str">
        <f>IF(P_Ant.prod!R66=0," ",P_Ant.prod!R66)</f>
        <v xml:space="preserve"> </v>
      </c>
      <c r="T49" s="21" t="str">
        <f>IF(P_Ant.prod!S66=0," ",P_Ant.prod!S66)</f>
        <v xml:space="preserve"> </v>
      </c>
      <c r="U49" s="21" t="str">
        <f>IF(P_Ant.prod!T66=0," ",P_Ant.prod!T66)</f>
        <v xml:space="preserve"> </v>
      </c>
      <c r="V49" s="21" t="str">
        <f>IF(P_Ant.prod!U66=0," ",P_Ant.prod!U66)</f>
        <v xml:space="preserve"> </v>
      </c>
      <c r="W49" s="21" t="str">
        <f>IF(P_Ant.prod!V66=0," ",P_Ant.prod!V66)</f>
        <v xml:space="preserve"> </v>
      </c>
      <c r="X49" s="21" t="str">
        <f>IF(P_Ant.prod!W66=0," ",P_Ant.prod!W66)</f>
        <v xml:space="preserve"> </v>
      </c>
      <c r="Y49" s="21" t="str">
        <f>IF(P_Ant.prod!X66=0," ",P_Ant.prod!X66)</f>
        <v xml:space="preserve"> </v>
      </c>
      <c r="Z49" s="21" t="str">
        <f>IF(P_Ant.prod!Y66=0," ",P_Ant.prod!Y66)</f>
        <v xml:space="preserve"> </v>
      </c>
      <c r="AA49" s="21" t="str">
        <f>IF(P_Ant.prod!Z66=0," ",P_Ant.prod!Z66)</f>
        <v xml:space="preserve"> </v>
      </c>
      <c r="AB49" s="21" t="str">
        <f>IF(P_Ant.prod!AA66=0," ",P_Ant.prod!AA66)</f>
        <v xml:space="preserve"> </v>
      </c>
      <c r="AC49" s="21" t="str">
        <f>IF(P_Ant.prod!AB66=0," ",P_Ant.prod!AB66)</f>
        <v xml:space="preserve"> </v>
      </c>
    </row>
    <row r="50" spans="2:31" x14ac:dyDescent="0.2">
      <c r="B50" s="21" t="str">
        <f>IF(P_Ant.prod!A67=0," ",P_Ant.prod!A67)</f>
        <v xml:space="preserve"> </v>
      </c>
      <c r="C50" s="21" t="str">
        <f>IF(P_Ant.prod!B67=0," ",P_Ant.prod!B67)</f>
        <v xml:space="preserve"> </v>
      </c>
      <c r="D50" s="21" t="str">
        <f>IF(P_Ant.prod!C67=0," ",P_Ant.prod!C67)</f>
        <v xml:space="preserve"> </v>
      </c>
      <c r="E50" s="21" t="str">
        <f>IF(P_Ant.prod!D67=0," ",P_Ant.prod!D67)</f>
        <v xml:space="preserve"> </v>
      </c>
      <c r="F50" s="21" t="str">
        <f>IF(P_Ant.prod!E67=0," ",P_Ant.prod!E67)</f>
        <v xml:space="preserve"> </v>
      </c>
      <c r="G50" s="21" t="str">
        <f>IF(P_Ant.prod!F67=0," ",P_Ant.prod!F67)</f>
        <v xml:space="preserve"> </v>
      </c>
      <c r="H50" s="21" t="str">
        <f>IF(P_Ant.prod!G67=0," ",P_Ant.prod!G67)</f>
        <v xml:space="preserve"> </v>
      </c>
      <c r="I50" s="21" t="str">
        <f>IF(P_Ant.prod!H67=0," ",P_Ant.prod!H67)</f>
        <v xml:space="preserve"> </v>
      </c>
      <c r="J50" s="21" t="str">
        <f>IF(P_Ant.prod!I67=0," ",P_Ant.prod!I67)</f>
        <v xml:space="preserve"> </v>
      </c>
      <c r="K50" s="21" t="str">
        <f>IF(P_Ant.prod!J67=0," ",P_Ant.prod!J67)</f>
        <v xml:space="preserve"> </v>
      </c>
      <c r="L50" s="21" t="str">
        <f>IF(P_Ant.prod!K67=0," ",P_Ant.prod!K67)</f>
        <v xml:space="preserve"> </v>
      </c>
      <c r="M50" s="21" t="str">
        <f>IF(P_Ant.prod!L67=0," ",P_Ant.prod!L67)</f>
        <v xml:space="preserve"> </v>
      </c>
      <c r="N50" s="21" t="str">
        <f>IF(P_Ant.prod!M67=0," ",P_Ant.prod!M67)</f>
        <v xml:space="preserve"> </v>
      </c>
      <c r="O50" s="21" t="str">
        <f>IF(P_Ant.prod!N67=0," ",P_Ant.prod!N67)</f>
        <v xml:space="preserve"> </v>
      </c>
      <c r="P50" s="21" t="str">
        <f>IF(P_Ant.prod!O67=0," ",P_Ant.prod!O67)</f>
        <v xml:space="preserve"> </v>
      </c>
      <c r="Q50" s="21" t="str">
        <f>IF(P_Ant.prod!P67=0," ",P_Ant.prod!P67)</f>
        <v xml:space="preserve"> </v>
      </c>
      <c r="R50" s="21" t="str">
        <f>IF(P_Ant.prod!Q67=0," ",P_Ant.prod!Q67)</f>
        <v xml:space="preserve"> </v>
      </c>
      <c r="S50" s="21" t="str">
        <f>IF(P_Ant.prod!R67=0," ",P_Ant.prod!R67)</f>
        <v xml:space="preserve"> </v>
      </c>
      <c r="T50" s="21" t="str">
        <f>IF(P_Ant.prod!S67=0," ",P_Ant.prod!S67)</f>
        <v xml:space="preserve"> </v>
      </c>
      <c r="U50" s="21" t="str">
        <f>IF(P_Ant.prod!T67=0," ",P_Ant.prod!T67)</f>
        <v xml:space="preserve"> </v>
      </c>
      <c r="V50" s="21" t="str">
        <f>IF(P_Ant.prod!U67=0," ",P_Ant.prod!U67)</f>
        <v xml:space="preserve"> </v>
      </c>
      <c r="W50" s="21" t="str">
        <f>IF(P_Ant.prod!V67=0," ",P_Ant.prod!V67)</f>
        <v xml:space="preserve"> </v>
      </c>
      <c r="X50" s="21" t="str">
        <f>IF(P_Ant.prod!W67=0," ",P_Ant.prod!W67)</f>
        <v xml:space="preserve"> </v>
      </c>
      <c r="Y50" s="21" t="str">
        <f>IF(P_Ant.prod!X67=0," ",P_Ant.prod!X67)</f>
        <v xml:space="preserve"> </v>
      </c>
      <c r="Z50" s="21" t="str">
        <f>IF(P_Ant.prod!Y67=0," ",P_Ant.prod!Y67)</f>
        <v xml:space="preserve"> </v>
      </c>
      <c r="AA50" s="21" t="str">
        <f>IF(P_Ant.prod!Z67=0," ",P_Ant.prod!Z67)</f>
        <v xml:space="preserve"> </v>
      </c>
      <c r="AB50" s="21" t="str">
        <f>IF(P_Ant.prod!AA67=0," ",P_Ant.prod!AA67)</f>
        <v xml:space="preserve"> </v>
      </c>
      <c r="AC50" s="21" t="str">
        <f>IF(P_Ant.prod!AB67=0," ",P_Ant.prod!AB67)</f>
        <v xml:space="preserve"> </v>
      </c>
    </row>
    <row r="51" spans="2:31" x14ac:dyDescent="0.2">
      <c r="B51" s="21" t="str">
        <f>IF(P_Ant.prod!A68=0," ",P_Ant.prod!A68)</f>
        <v xml:space="preserve"> </v>
      </c>
      <c r="C51" s="21" t="str">
        <f>IF(P_Ant.prod!B68=0," ",P_Ant.prod!B68)</f>
        <v xml:space="preserve"> </v>
      </c>
      <c r="D51" s="21" t="str">
        <f>IF(P_Ant.prod!C68=0," ",P_Ant.prod!C68)</f>
        <v xml:space="preserve"> </v>
      </c>
      <c r="E51" s="21" t="str">
        <f>IF(P_Ant.prod!D68=0," ",P_Ant.prod!D68)</f>
        <v xml:space="preserve"> </v>
      </c>
      <c r="F51" s="21" t="str">
        <f>IF(P_Ant.prod!E68=0," ",P_Ant.prod!E68)</f>
        <v xml:space="preserve"> </v>
      </c>
      <c r="G51" s="21" t="str">
        <f>IF(P_Ant.prod!F68=0," ",P_Ant.prod!F68)</f>
        <v xml:space="preserve"> </v>
      </c>
      <c r="H51" s="21" t="str">
        <f>IF(P_Ant.prod!G68=0," ",P_Ant.prod!G68)</f>
        <v xml:space="preserve"> </v>
      </c>
      <c r="I51" s="21" t="str">
        <f>IF(P_Ant.prod!H68=0," ",P_Ant.prod!H68)</f>
        <v xml:space="preserve"> </v>
      </c>
      <c r="J51" s="21" t="str">
        <f>IF(P_Ant.prod!I68=0," ",P_Ant.prod!I68)</f>
        <v xml:space="preserve"> </v>
      </c>
      <c r="K51" s="21" t="str">
        <f>IF(P_Ant.prod!J68=0," ",P_Ant.prod!J68)</f>
        <v xml:space="preserve"> </v>
      </c>
      <c r="L51" s="21" t="str">
        <f>IF(P_Ant.prod!K68=0," ",P_Ant.prod!K68)</f>
        <v xml:space="preserve"> </v>
      </c>
      <c r="M51" s="21" t="str">
        <f>IF(P_Ant.prod!L68=0," ",P_Ant.prod!L68)</f>
        <v xml:space="preserve"> </v>
      </c>
      <c r="N51" s="21" t="str">
        <f>IF(P_Ant.prod!M68=0," ",P_Ant.prod!M68)</f>
        <v xml:space="preserve"> </v>
      </c>
      <c r="O51" s="21" t="str">
        <f>IF(P_Ant.prod!N68=0," ",P_Ant.prod!N68)</f>
        <v xml:space="preserve"> </v>
      </c>
      <c r="P51" s="21" t="str">
        <f>IF(P_Ant.prod!O68=0," ",P_Ant.prod!O68)</f>
        <v xml:space="preserve"> </v>
      </c>
      <c r="Q51" s="21" t="str">
        <f>IF(P_Ant.prod!P68=0," ",P_Ant.prod!P68)</f>
        <v xml:space="preserve"> </v>
      </c>
      <c r="R51" s="21" t="str">
        <f>IF(P_Ant.prod!Q68=0," ",P_Ant.prod!Q68)</f>
        <v xml:space="preserve"> </v>
      </c>
      <c r="S51" s="21" t="str">
        <f>IF(P_Ant.prod!R68=0," ",P_Ant.prod!R68)</f>
        <v xml:space="preserve"> </v>
      </c>
      <c r="T51" s="21" t="str">
        <f>IF(P_Ant.prod!S68=0," ",P_Ant.prod!S68)</f>
        <v xml:space="preserve"> </v>
      </c>
      <c r="U51" s="21" t="str">
        <f>IF(P_Ant.prod!T68=0," ",P_Ant.prod!T68)</f>
        <v xml:space="preserve"> </v>
      </c>
      <c r="V51" s="21" t="str">
        <f>IF(P_Ant.prod!U68=0," ",P_Ant.prod!U68)</f>
        <v xml:space="preserve"> </v>
      </c>
      <c r="W51" s="21" t="str">
        <f>IF(P_Ant.prod!V68=0," ",P_Ant.prod!V68)</f>
        <v xml:space="preserve"> </v>
      </c>
      <c r="X51" s="21" t="str">
        <f>IF(P_Ant.prod!W68=0," ",P_Ant.prod!W68)</f>
        <v xml:space="preserve"> </v>
      </c>
      <c r="Y51" s="21" t="str">
        <f>IF(P_Ant.prod!X68=0," ",P_Ant.prod!X68)</f>
        <v xml:space="preserve"> </v>
      </c>
      <c r="Z51" s="21" t="str">
        <f>IF(P_Ant.prod!Y68=0," ",P_Ant.prod!Y68)</f>
        <v xml:space="preserve"> </v>
      </c>
      <c r="AA51" s="21" t="str">
        <f>IF(P_Ant.prod!Z68=0," ",P_Ant.prod!Z68)</f>
        <v xml:space="preserve"> </v>
      </c>
      <c r="AB51" s="21" t="str">
        <f>IF(P_Ant.prod!AA68=0," ",P_Ant.prod!AA68)</f>
        <v xml:space="preserve"> </v>
      </c>
      <c r="AC51" s="21" t="str">
        <f>IF(P_Ant.prod!AB68=0," ",P_Ant.prod!AB68)</f>
        <v xml:space="preserve"> </v>
      </c>
    </row>
    <row r="52" spans="2:31" x14ac:dyDescent="0.2">
      <c r="B52" s="21" t="str">
        <f>IF(P_Ant.prod!A69=0," ",P_Ant.prod!A69)</f>
        <v xml:space="preserve"> </v>
      </c>
      <c r="C52" s="21" t="str">
        <f>IF(P_Ant.prod!B69=0," ",P_Ant.prod!B69)</f>
        <v xml:space="preserve"> </v>
      </c>
      <c r="D52" s="21" t="str">
        <f>IF(P_Ant.prod!C69=0," ",P_Ant.prod!C69)</f>
        <v xml:space="preserve"> </v>
      </c>
      <c r="E52" s="21" t="str">
        <f>IF(P_Ant.prod!D69=0," ",P_Ant.prod!D69)</f>
        <v xml:space="preserve"> </v>
      </c>
      <c r="F52" s="21" t="str">
        <f>IF(P_Ant.prod!E69=0," ",P_Ant.prod!E69)</f>
        <v xml:space="preserve"> </v>
      </c>
      <c r="G52" s="21" t="str">
        <f>IF(P_Ant.prod!F69=0," ",P_Ant.prod!F69)</f>
        <v xml:space="preserve"> </v>
      </c>
      <c r="H52" s="21" t="str">
        <f>IF(P_Ant.prod!G69=0," ",P_Ant.prod!G69)</f>
        <v xml:space="preserve"> </v>
      </c>
      <c r="I52" s="21" t="str">
        <f>IF(P_Ant.prod!H69=0," ",P_Ant.prod!H69)</f>
        <v xml:space="preserve"> </v>
      </c>
      <c r="J52" s="21" t="str">
        <f>IF(P_Ant.prod!I69=0," ",P_Ant.prod!I69)</f>
        <v xml:space="preserve"> </v>
      </c>
      <c r="K52" s="21" t="str">
        <f>IF(P_Ant.prod!J69=0," ",P_Ant.prod!J69)</f>
        <v xml:space="preserve"> </v>
      </c>
      <c r="L52" s="21" t="str">
        <f>IF(P_Ant.prod!K69=0," ",P_Ant.prod!K69)</f>
        <v xml:space="preserve"> </v>
      </c>
      <c r="M52" s="21" t="str">
        <f>IF(P_Ant.prod!L69=0," ",P_Ant.prod!L69)</f>
        <v xml:space="preserve"> </v>
      </c>
      <c r="N52" s="21" t="str">
        <f>IF(P_Ant.prod!M69=0," ",P_Ant.prod!M69)</f>
        <v xml:space="preserve"> </v>
      </c>
      <c r="O52" s="21" t="str">
        <f>IF(P_Ant.prod!N69=0," ",P_Ant.prod!N69)</f>
        <v xml:space="preserve"> </v>
      </c>
      <c r="P52" s="21" t="str">
        <f>IF(P_Ant.prod!O69=0," ",P_Ant.prod!O69)</f>
        <v xml:space="preserve"> </v>
      </c>
      <c r="Q52" s="21" t="str">
        <f>IF(P_Ant.prod!P69=0," ",P_Ant.prod!P69)</f>
        <v xml:space="preserve"> </v>
      </c>
      <c r="R52" s="21" t="str">
        <f>IF(P_Ant.prod!Q69=0," ",P_Ant.prod!Q69)</f>
        <v xml:space="preserve"> </v>
      </c>
      <c r="S52" s="21" t="str">
        <f>IF(P_Ant.prod!R69=0," ",P_Ant.prod!R69)</f>
        <v xml:space="preserve"> </v>
      </c>
      <c r="T52" s="21" t="str">
        <f>IF(P_Ant.prod!S69=0," ",P_Ant.prod!S69)</f>
        <v xml:space="preserve"> </v>
      </c>
      <c r="U52" s="21" t="str">
        <f>IF(P_Ant.prod!T69=0," ",P_Ant.prod!T69)</f>
        <v xml:space="preserve"> </v>
      </c>
      <c r="V52" s="21" t="str">
        <f>IF(P_Ant.prod!U69=0," ",P_Ant.prod!U69)</f>
        <v xml:space="preserve"> </v>
      </c>
      <c r="W52" s="21" t="str">
        <f>IF(P_Ant.prod!V69=0," ",P_Ant.prod!V69)</f>
        <v xml:space="preserve"> </v>
      </c>
      <c r="X52" s="21" t="str">
        <f>IF(P_Ant.prod!W69=0," ",P_Ant.prod!W69)</f>
        <v xml:space="preserve"> </v>
      </c>
      <c r="Y52" s="21" t="str">
        <f>IF(P_Ant.prod!X69=0," ",P_Ant.prod!X69)</f>
        <v xml:space="preserve"> </v>
      </c>
      <c r="Z52" s="21" t="str">
        <f>IF(P_Ant.prod!Y69=0," ",P_Ant.prod!Y69)</f>
        <v xml:space="preserve"> </v>
      </c>
      <c r="AA52" s="21" t="str">
        <f>IF(P_Ant.prod!Z69=0," ",P_Ant.prod!Z69)</f>
        <v xml:space="preserve"> </v>
      </c>
      <c r="AB52" s="21" t="str">
        <f>IF(P_Ant.prod!AA69=0," ",P_Ant.prod!AA69)</f>
        <v xml:space="preserve"> </v>
      </c>
      <c r="AC52" s="21" t="str">
        <f>IF(P_Ant.prod!AB69=0," ",P_Ant.prod!AB69)</f>
        <v xml:space="preserve"> </v>
      </c>
    </row>
    <row r="53" spans="2:31" x14ac:dyDescent="0.2">
      <c r="B53" s="21" t="str">
        <f>IF(P_Ant.prod!A70=0," ",P_Ant.prod!A70)</f>
        <v xml:space="preserve"> </v>
      </c>
      <c r="C53" s="21" t="str">
        <f>IF(P_Ant.prod!B70=0," ",P_Ant.prod!B70)</f>
        <v xml:space="preserve"> </v>
      </c>
      <c r="D53" s="21" t="str">
        <f>IF(P_Ant.prod!C70=0," ",P_Ant.prod!C70)</f>
        <v xml:space="preserve"> </v>
      </c>
      <c r="E53" s="21" t="str">
        <f>IF(P_Ant.prod!D70=0," ",P_Ant.prod!D70)</f>
        <v xml:space="preserve"> </v>
      </c>
      <c r="F53" s="21" t="str">
        <f>IF(P_Ant.prod!E70=0," ",P_Ant.prod!E70)</f>
        <v xml:space="preserve"> </v>
      </c>
      <c r="G53" s="21" t="str">
        <f>IF(P_Ant.prod!F70=0," ",P_Ant.prod!F70)</f>
        <v xml:space="preserve"> </v>
      </c>
      <c r="H53" s="21" t="str">
        <f>IF(P_Ant.prod!G70=0," ",P_Ant.prod!G70)</f>
        <v xml:space="preserve"> </v>
      </c>
      <c r="I53" s="21" t="str">
        <f>IF(P_Ant.prod!H70=0," ",P_Ant.prod!H70)</f>
        <v xml:space="preserve"> </v>
      </c>
      <c r="J53" s="21" t="str">
        <f>IF(P_Ant.prod!I70=0," ",P_Ant.prod!I70)</f>
        <v xml:space="preserve"> </v>
      </c>
      <c r="K53" s="21" t="str">
        <f>IF(P_Ant.prod!J70=0," ",P_Ant.prod!J70)</f>
        <v xml:space="preserve"> </v>
      </c>
      <c r="L53" s="21" t="str">
        <f>IF(P_Ant.prod!K70=0," ",P_Ant.prod!K70)</f>
        <v xml:space="preserve"> </v>
      </c>
      <c r="M53" s="21" t="str">
        <f>IF(P_Ant.prod!L70=0," ",P_Ant.prod!L70)</f>
        <v xml:space="preserve"> </v>
      </c>
      <c r="N53" s="21" t="str">
        <f>IF(P_Ant.prod!M70=0," ",P_Ant.prod!M70)</f>
        <v xml:space="preserve"> </v>
      </c>
      <c r="O53" s="21" t="str">
        <f>IF(P_Ant.prod!N70=0," ",P_Ant.prod!N70)</f>
        <v xml:space="preserve"> </v>
      </c>
      <c r="P53" s="21" t="str">
        <f>IF(P_Ant.prod!O70=0," ",P_Ant.prod!O70)</f>
        <v xml:space="preserve"> </v>
      </c>
      <c r="Q53" s="21" t="str">
        <f>IF(P_Ant.prod!P70=0," ",P_Ant.prod!P70)</f>
        <v xml:space="preserve"> </v>
      </c>
      <c r="R53" s="21" t="str">
        <f>IF(P_Ant.prod!Q70=0," ",P_Ant.prod!Q70)</f>
        <v xml:space="preserve"> </v>
      </c>
      <c r="S53" s="21" t="str">
        <f>IF(P_Ant.prod!R70=0," ",P_Ant.prod!R70)</f>
        <v xml:space="preserve"> </v>
      </c>
      <c r="T53" s="21" t="str">
        <f>IF(P_Ant.prod!S70=0," ",P_Ant.prod!S70)</f>
        <v xml:space="preserve"> </v>
      </c>
      <c r="U53" s="21" t="str">
        <f>IF(P_Ant.prod!T70=0," ",P_Ant.prod!T70)</f>
        <v xml:space="preserve"> </v>
      </c>
      <c r="V53" s="21" t="str">
        <f>IF(P_Ant.prod!U70=0," ",P_Ant.prod!U70)</f>
        <v xml:space="preserve"> </v>
      </c>
      <c r="W53" s="21" t="str">
        <f>IF(P_Ant.prod!V70=0," ",P_Ant.prod!V70)</f>
        <v xml:space="preserve"> </v>
      </c>
      <c r="X53" s="21" t="str">
        <f>IF(P_Ant.prod!W70=0," ",P_Ant.prod!W70)</f>
        <v xml:space="preserve"> </v>
      </c>
      <c r="Y53" s="21" t="str">
        <f>IF(P_Ant.prod!X70=0," ",P_Ant.prod!X70)</f>
        <v xml:space="preserve"> </v>
      </c>
      <c r="Z53" s="21" t="str">
        <f>IF(P_Ant.prod!Y70=0," ",P_Ant.prod!Y70)</f>
        <v xml:space="preserve"> </v>
      </c>
      <c r="AA53" s="21" t="str">
        <f>IF(P_Ant.prod!Z70=0," ",P_Ant.prod!Z70)</f>
        <v xml:space="preserve"> </v>
      </c>
      <c r="AB53" s="21" t="str">
        <f>IF(P_Ant.prod!AA70=0," ",P_Ant.prod!AA70)</f>
        <v xml:space="preserve"> </v>
      </c>
      <c r="AC53" s="21" t="str">
        <f>IF(P_Ant.prod!AB70=0," ",P_Ant.prod!AB70)</f>
        <v xml:space="preserve"> </v>
      </c>
    </row>
    <row r="54" spans="2:31" x14ac:dyDescent="0.2">
      <c r="B54" s="21" t="str">
        <f>IF(P_Ant.prod!A71=0," ",P_Ant.prod!A71)</f>
        <v xml:space="preserve"> </v>
      </c>
      <c r="C54" s="21" t="str">
        <f>IF(P_Ant.prod!B71=0," ",P_Ant.prod!B71)</f>
        <v xml:space="preserve"> </v>
      </c>
      <c r="D54" s="21" t="str">
        <f>IF(P_Ant.prod!C71=0," ",P_Ant.prod!C71)</f>
        <v xml:space="preserve"> </v>
      </c>
      <c r="E54" s="21" t="str">
        <f>IF(P_Ant.prod!D71=0," ",P_Ant.prod!D71)</f>
        <v xml:space="preserve"> </v>
      </c>
      <c r="F54" s="21" t="str">
        <f>IF(P_Ant.prod!E71=0," ",P_Ant.prod!E71)</f>
        <v xml:space="preserve"> </v>
      </c>
      <c r="G54" s="21" t="str">
        <f>IF(P_Ant.prod!F71=0," ",P_Ant.prod!F71)</f>
        <v xml:space="preserve"> </v>
      </c>
      <c r="H54" s="21" t="str">
        <f>IF(P_Ant.prod!G71=0," ",P_Ant.prod!G71)</f>
        <v xml:space="preserve"> </v>
      </c>
      <c r="I54" s="21" t="str">
        <f>IF(P_Ant.prod!H71=0," ",P_Ant.prod!H71)</f>
        <v xml:space="preserve"> </v>
      </c>
      <c r="J54" s="21" t="str">
        <f>IF(P_Ant.prod!I71=0," ",P_Ant.prod!I71)</f>
        <v xml:space="preserve"> </v>
      </c>
      <c r="K54" s="21" t="str">
        <f>IF(P_Ant.prod!J71=0," ",P_Ant.prod!J71)</f>
        <v xml:space="preserve"> </v>
      </c>
      <c r="L54" s="21" t="str">
        <f>IF(P_Ant.prod!K71=0," ",P_Ant.prod!K71)</f>
        <v xml:space="preserve"> </v>
      </c>
      <c r="M54" s="21" t="str">
        <f>IF(P_Ant.prod!L71=0," ",P_Ant.prod!L71)</f>
        <v xml:space="preserve"> </v>
      </c>
      <c r="N54" s="21" t="str">
        <f>IF(P_Ant.prod!M71=0," ",P_Ant.prod!M71)</f>
        <v xml:space="preserve"> </v>
      </c>
      <c r="O54" s="21" t="str">
        <f>IF(P_Ant.prod!N71=0," ",P_Ant.prod!N71)</f>
        <v xml:space="preserve"> </v>
      </c>
      <c r="P54" s="21" t="str">
        <f>IF(P_Ant.prod!O71=0," ",P_Ant.prod!O71)</f>
        <v xml:space="preserve"> </v>
      </c>
      <c r="Q54" s="21" t="str">
        <f>IF(P_Ant.prod!P71=0," ",P_Ant.prod!P71)</f>
        <v xml:space="preserve"> </v>
      </c>
      <c r="R54" s="21" t="str">
        <f>IF(P_Ant.prod!Q71=0," ",P_Ant.prod!Q71)</f>
        <v xml:space="preserve"> </v>
      </c>
      <c r="S54" s="21" t="str">
        <f>IF(P_Ant.prod!R71=0," ",P_Ant.prod!R71)</f>
        <v xml:space="preserve"> </v>
      </c>
      <c r="T54" s="21" t="str">
        <f>IF(P_Ant.prod!S71=0," ",P_Ant.prod!S71)</f>
        <v xml:space="preserve"> </v>
      </c>
      <c r="U54" s="21" t="str">
        <f>IF(P_Ant.prod!T71=0," ",P_Ant.prod!T71)</f>
        <v xml:space="preserve"> </v>
      </c>
      <c r="V54" s="21" t="str">
        <f>IF(P_Ant.prod!U71=0," ",P_Ant.prod!U71)</f>
        <v xml:space="preserve"> </v>
      </c>
      <c r="W54" s="21" t="str">
        <f>IF(P_Ant.prod!V71=0," ",P_Ant.prod!V71)</f>
        <v xml:space="preserve"> </v>
      </c>
      <c r="X54" s="21" t="str">
        <f>IF(P_Ant.prod!W71=0," ",P_Ant.prod!W71)</f>
        <v xml:space="preserve"> </v>
      </c>
      <c r="Y54" s="21" t="str">
        <f>IF(P_Ant.prod!X71=0," ",P_Ant.prod!X71)</f>
        <v xml:space="preserve"> </v>
      </c>
      <c r="Z54" s="21" t="str">
        <f>IF(P_Ant.prod!Y71=0," ",P_Ant.prod!Y71)</f>
        <v xml:space="preserve"> </v>
      </c>
      <c r="AA54" s="21" t="str">
        <f>IF(P_Ant.prod!Z71=0," ",P_Ant.prod!Z71)</f>
        <v xml:space="preserve"> </v>
      </c>
      <c r="AB54" s="21" t="str">
        <f>IF(P_Ant.prod!AA71=0," ",P_Ant.prod!AA71)</f>
        <v xml:space="preserve"> </v>
      </c>
      <c r="AC54" s="21" t="str">
        <f>IF(P_Ant.prod!AB71=0," ",P_Ant.prod!AB71)</f>
        <v xml:space="preserve"> </v>
      </c>
    </row>
    <row r="55" spans="2:31" x14ac:dyDescent="0.2">
      <c r="B55" s="21" t="str">
        <f>IF(P_Ant.prod!A72=0," ",P_Ant.prod!A72)</f>
        <v xml:space="preserve"> </v>
      </c>
      <c r="C55" s="21" t="str">
        <f>IF(P_Ant.prod!B72=0," ",P_Ant.prod!B72)</f>
        <v xml:space="preserve"> </v>
      </c>
      <c r="D55" s="21" t="str">
        <f>IF(P_Ant.prod!C72=0," ",P_Ant.prod!C72)</f>
        <v xml:space="preserve"> </v>
      </c>
      <c r="E55" s="21" t="str">
        <f>IF(P_Ant.prod!D72=0," ",P_Ant.prod!D72)</f>
        <v xml:space="preserve"> </v>
      </c>
      <c r="F55" s="21" t="str">
        <f>IF(P_Ant.prod!E72=0," ",P_Ant.prod!E72)</f>
        <v xml:space="preserve"> </v>
      </c>
      <c r="G55" s="21" t="str">
        <f>IF(P_Ant.prod!F72=0," ",P_Ant.prod!F72)</f>
        <v xml:space="preserve"> </v>
      </c>
      <c r="H55" s="21" t="str">
        <f>IF(P_Ant.prod!G72=0," ",P_Ant.prod!G72)</f>
        <v xml:space="preserve"> </v>
      </c>
      <c r="I55" s="21" t="str">
        <f>IF(P_Ant.prod!H72=0," ",P_Ant.prod!H72)</f>
        <v xml:space="preserve"> </v>
      </c>
      <c r="J55" s="21" t="str">
        <f>IF(P_Ant.prod!I72=0," ",P_Ant.prod!I72)</f>
        <v xml:space="preserve"> </v>
      </c>
      <c r="K55" s="21" t="str">
        <f>IF(P_Ant.prod!J72=0," ",P_Ant.prod!J72)</f>
        <v xml:space="preserve"> </v>
      </c>
      <c r="L55" s="21" t="str">
        <f>IF(P_Ant.prod!K72=0," ",P_Ant.prod!K72)</f>
        <v xml:space="preserve"> </v>
      </c>
      <c r="M55" s="21" t="str">
        <f>IF(P_Ant.prod!L72=0," ",P_Ant.prod!L72)</f>
        <v xml:space="preserve"> </v>
      </c>
      <c r="N55" s="21" t="str">
        <f>IF(P_Ant.prod!M72=0," ",P_Ant.prod!M72)</f>
        <v xml:space="preserve"> </v>
      </c>
      <c r="O55" s="21" t="str">
        <f>IF(P_Ant.prod!N72=0," ",P_Ant.prod!N72)</f>
        <v xml:space="preserve"> </v>
      </c>
      <c r="P55" s="21" t="str">
        <f>IF(P_Ant.prod!O72=0," ",P_Ant.prod!O72)</f>
        <v xml:space="preserve"> </v>
      </c>
      <c r="Q55" s="21" t="str">
        <f>IF(P_Ant.prod!P72=0," ",P_Ant.prod!P72)</f>
        <v xml:space="preserve"> </v>
      </c>
      <c r="R55" s="21" t="str">
        <f>IF(P_Ant.prod!Q72=0," ",P_Ant.prod!Q72)</f>
        <v xml:space="preserve"> </v>
      </c>
      <c r="S55" s="21" t="str">
        <f>IF(P_Ant.prod!R72=0," ",P_Ant.prod!R72)</f>
        <v xml:space="preserve"> </v>
      </c>
      <c r="T55" s="21" t="str">
        <f>IF(P_Ant.prod!S72=0," ",P_Ant.prod!S72)</f>
        <v xml:space="preserve"> </v>
      </c>
      <c r="U55" s="21" t="str">
        <f>IF(P_Ant.prod!T72=0," ",P_Ant.prod!T72)</f>
        <v xml:space="preserve"> </v>
      </c>
      <c r="V55" s="21" t="str">
        <f>IF(P_Ant.prod!U72=0," ",P_Ant.prod!U72)</f>
        <v xml:space="preserve"> </v>
      </c>
      <c r="W55" s="21" t="str">
        <f>IF(P_Ant.prod!V72=0," ",P_Ant.prod!V72)</f>
        <v xml:space="preserve"> </v>
      </c>
      <c r="X55" s="21" t="str">
        <f>IF(P_Ant.prod!W72=0," ",P_Ant.prod!W72)</f>
        <v xml:space="preserve"> </v>
      </c>
      <c r="Y55" s="21" t="str">
        <f>IF(P_Ant.prod!X72=0," ",P_Ant.prod!X72)</f>
        <v xml:space="preserve"> </v>
      </c>
      <c r="Z55" s="21" t="str">
        <f>IF(P_Ant.prod!Y72=0," ",P_Ant.prod!Y72)</f>
        <v xml:space="preserve"> </v>
      </c>
      <c r="AA55" s="21" t="str">
        <f>IF(P_Ant.prod!Z72=0," ",P_Ant.prod!Z72)</f>
        <v xml:space="preserve"> </v>
      </c>
      <c r="AB55" s="21" t="str">
        <f>IF(P_Ant.prod!AA72=0," ",P_Ant.prod!AA72)</f>
        <v xml:space="preserve"> </v>
      </c>
      <c r="AC55" s="21" t="str">
        <f>IF(P_Ant.prod!AB72=0," ",P_Ant.prod!AB72)</f>
        <v xml:space="preserve"> </v>
      </c>
    </row>
    <row r="56" spans="2:31" x14ac:dyDescent="0.2">
      <c r="B56" s="21" t="str">
        <f>IF(P_Ant.prod!A73=0," ",P_Ant.prod!A73)</f>
        <v xml:space="preserve"> </v>
      </c>
      <c r="C56" s="21" t="str">
        <f>IF(P_Ant.prod!B73=0," ",P_Ant.prod!B73)</f>
        <v xml:space="preserve"> </v>
      </c>
      <c r="D56" s="21" t="str">
        <f>IF(P_Ant.prod!C73=0," ",P_Ant.prod!C73)</f>
        <v xml:space="preserve"> </v>
      </c>
      <c r="E56" s="21" t="str">
        <f>IF(P_Ant.prod!D73=0," ",P_Ant.prod!D73)</f>
        <v xml:space="preserve"> </v>
      </c>
      <c r="F56" s="21" t="str">
        <f>IF(P_Ant.prod!E73=0," ",P_Ant.prod!E73)</f>
        <v xml:space="preserve"> </v>
      </c>
      <c r="G56" s="21" t="str">
        <f>IF(P_Ant.prod!F73=0," ",P_Ant.prod!F73)</f>
        <v xml:space="preserve"> </v>
      </c>
      <c r="H56" s="21" t="str">
        <f>IF(P_Ant.prod!G73=0," ",P_Ant.prod!G73)</f>
        <v xml:space="preserve"> </v>
      </c>
      <c r="I56" s="21" t="str">
        <f>IF(P_Ant.prod!H73=0," ",P_Ant.prod!H73)</f>
        <v xml:space="preserve"> </v>
      </c>
      <c r="J56" s="21" t="str">
        <f>IF(P_Ant.prod!I73=0," ",P_Ant.prod!I73)</f>
        <v xml:space="preserve"> </v>
      </c>
      <c r="K56" s="21" t="str">
        <f>IF(P_Ant.prod!J73=0," ",P_Ant.prod!J73)</f>
        <v xml:space="preserve"> </v>
      </c>
      <c r="L56" s="21" t="str">
        <f>IF(P_Ant.prod!K73=0," ",P_Ant.prod!K73)</f>
        <v xml:space="preserve"> </v>
      </c>
      <c r="M56" s="21" t="str">
        <f>IF(P_Ant.prod!L73=0," ",P_Ant.prod!L73)</f>
        <v xml:space="preserve"> </v>
      </c>
      <c r="N56" s="21" t="str">
        <f>IF(P_Ant.prod!M73=0," ",P_Ant.prod!M73)</f>
        <v xml:space="preserve"> </v>
      </c>
      <c r="O56" s="21" t="str">
        <f>IF(P_Ant.prod!N73=0," ",P_Ant.prod!N73)</f>
        <v xml:space="preserve"> </v>
      </c>
      <c r="P56" s="21" t="str">
        <f>IF(P_Ant.prod!O73=0," ",P_Ant.prod!O73)</f>
        <v xml:space="preserve"> </v>
      </c>
      <c r="Q56" s="21" t="str">
        <f>IF(P_Ant.prod!P73=0," ",P_Ant.prod!P73)</f>
        <v xml:space="preserve"> </v>
      </c>
      <c r="R56" s="21" t="str">
        <f>IF(P_Ant.prod!Q73=0," ",P_Ant.prod!Q73)</f>
        <v xml:space="preserve"> </v>
      </c>
      <c r="S56" s="21" t="str">
        <f>IF(P_Ant.prod!R73=0," ",P_Ant.prod!R73)</f>
        <v xml:space="preserve"> </v>
      </c>
      <c r="T56" s="21" t="str">
        <f>IF(P_Ant.prod!S73=0," ",P_Ant.prod!S73)</f>
        <v xml:space="preserve"> </v>
      </c>
      <c r="U56" s="21" t="str">
        <f>IF(P_Ant.prod!T73=0," ",P_Ant.prod!T73)</f>
        <v xml:space="preserve"> </v>
      </c>
      <c r="V56" s="21" t="str">
        <f>IF(P_Ant.prod!U73=0," ",P_Ant.prod!U73)</f>
        <v xml:space="preserve"> </v>
      </c>
      <c r="W56" s="21" t="str">
        <f>IF(P_Ant.prod!V73=0," ",P_Ant.prod!V73)</f>
        <v xml:space="preserve"> </v>
      </c>
      <c r="X56" s="21" t="str">
        <f>IF(P_Ant.prod!W73=0," ",P_Ant.prod!W73)</f>
        <v xml:space="preserve"> </v>
      </c>
      <c r="Y56" s="21" t="str">
        <f>IF(P_Ant.prod!X73=0," ",P_Ant.prod!X73)</f>
        <v xml:space="preserve"> </v>
      </c>
      <c r="Z56" s="21" t="str">
        <f>IF(P_Ant.prod!Y73=0," ",P_Ant.prod!Y73)</f>
        <v xml:space="preserve"> </v>
      </c>
      <c r="AA56" s="21" t="str">
        <f>IF(P_Ant.prod!Z73=0," ",P_Ant.prod!Z73)</f>
        <v xml:space="preserve"> </v>
      </c>
      <c r="AB56" s="21" t="str">
        <f>IF(P_Ant.prod!AA73=0," ",P_Ant.prod!AA73)</f>
        <v xml:space="preserve"> </v>
      </c>
      <c r="AC56" s="21" t="str">
        <f>IF(P_Ant.prod!AB73=0," ",P_Ant.prod!AB73)</f>
        <v xml:space="preserve"> </v>
      </c>
    </row>
    <row r="57" spans="2:31" s="21" customFormat="1" x14ac:dyDescent="0.2">
      <c r="B57" s="21" t="str">
        <f>IF(P_Ant.prod!A74=0," ",P_Ant.prod!A74)</f>
        <v xml:space="preserve"> </v>
      </c>
      <c r="C57" s="21" t="str">
        <f>IF(P_Ant.prod!B74=0," ",P_Ant.prod!B74)</f>
        <v xml:space="preserve"> </v>
      </c>
      <c r="D57" s="21" t="str">
        <f>IF(P_Ant.prod!C74=0," ",P_Ant.prod!C74)</f>
        <v xml:space="preserve"> </v>
      </c>
      <c r="E57" s="21" t="str">
        <f>IF(P_Ant.prod!D74=0," ",P_Ant.prod!D74)</f>
        <v xml:space="preserve"> </v>
      </c>
      <c r="F57" s="21" t="str">
        <f>IF(P_Ant.prod!E74=0," ",P_Ant.prod!E74)</f>
        <v xml:space="preserve"> </v>
      </c>
      <c r="G57" s="21" t="str">
        <f>IF(P_Ant.prod!F74=0," ",P_Ant.prod!F74)</f>
        <v xml:space="preserve"> </v>
      </c>
      <c r="H57" s="21" t="str">
        <f>IF(P_Ant.prod!G74=0," ",P_Ant.prod!G74)</f>
        <v xml:space="preserve"> </v>
      </c>
      <c r="I57" s="21" t="str">
        <f>IF(P_Ant.prod!H74=0," ",P_Ant.prod!H74)</f>
        <v xml:space="preserve"> </v>
      </c>
      <c r="J57" s="21" t="str">
        <f>IF(P_Ant.prod!I74=0," ",P_Ant.prod!I74)</f>
        <v xml:space="preserve"> </v>
      </c>
      <c r="K57" s="21" t="str">
        <f>IF(P_Ant.prod!J74=0," ",P_Ant.prod!J74)</f>
        <v xml:space="preserve"> </v>
      </c>
      <c r="L57" s="21" t="str">
        <f>IF(P_Ant.prod!K74=0," ",P_Ant.prod!K74)</f>
        <v xml:space="preserve"> </v>
      </c>
      <c r="M57" s="21" t="str">
        <f>IF(P_Ant.prod!L74=0," ",P_Ant.prod!L74)</f>
        <v xml:space="preserve"> </v>
      </c>
      <c r="N57" s="21" t="str">
        <f>IF(P_Ant.prod!M74=0," ",P_Ant.prod!M74)</f>
        <v xml:space="preserve"> </v>
      </c>
      <c r="O57" s="21" t="str">
        <f>IF(P_Ant.prod!N74=0," ",P_Ant.prod!N74)</f>
        <v xml:space="preserve"> </v>
      </c>
      <c r="P57" s="21" t="str">
        <f>IF(P_Ant.prod!O74=0," ",P_Ant.prod!O74)</f>
        <v xml:space="preserve"> </v>
      </c>
      <c r="Q57" s="21" t="str">
        <f>IF(P_Ant.prod!P74=0," ",P_Ant.prod!P74)</f>
        <v xml:space="preserve"> </v>
      </c>
      <c r="R57" s="21" t="str">
        <f>IF(P_Ant.prod!Q74=0," ",P_Ant.prod!Q74)</f>
        <v xml:space="preserve"> </v>
      </c>
      <c r="S57" s="21" t="str">
        <f>IF(P_Ant.prod!R74=0," ",P_Ant.prod!R74)</f>
        <v xml:space="preserve"> </v>
      </c>
      <c r="T57" s="21" t="str">
        <f>IF(P_Ant.prod!S74=0," ",P_Ant.prod!S74)</f>
        <v xml:space="preserve"> </v>
      </c>
      <c r="U57" s="21" t="str">
        <f>IF(P_Ant.prod!T74=0," ",P_Ant.prod!T74)</f>
        <v xml:space="preserve"> </v>
      </c>
      <c r="V57" s="21" t="str">
        <f>IF(P_Ant.prod!U74=0," ",P_Ant.prod!U74)</f>
        <v xml:space="preserve"> </v>
      </c>
      <c r="W57" s="21" t="str">
        <f>IF(P_Ant.prod!V74=0," ",P_Ant.prod!V74)</f>
        <v xml:space="preserve"> </v>
      </c>
      <c r="X57" s="21" t="str">
        <f>IF(P_Ant.prod!W74=0," ",P_Ant.prod!W74)</f>
        <v xml:space="preserve"> </v>
      </c>
      <c r="Y57" s="21" t="str">
        <f>IF(P_Ant.prod!X74=0," ",P_Ant.prod!X74)</f>
        <v xml:space="preserve"> </v>
      </c>
      <c r="Z57" s="21" t="str">
        <f>IF(P_Ant.prod!Y74=0," ",P_Ant.prod!Y74)</f>
        <v xml:space="preserve"> </v>
      </c>
      <c r="AA57" s="21" t="str">
        <f>IF(P_Ant.prod!Z74=0," ",P_Ant.prod!Z74)</f>
        <v xml:space="preserve"> </v>
      </c>
      <c r="AB57" s="21" t="str">
        <f>IF(P_Ant.prod!AA74=0," ",P_Ant.prod!AA74)</f>
        <v xml:space="preserve"> </v>
      </c>
      <c r="AC57" s="21" t="str">
        <f>IF(P_Ant.prod!AB74=0," ",P_Ant.prod!AB74)</f>
        <v xml:space="preserve"> </v>
      </c>
      <c r="AE57" s="22"/>
    </row>
    <row r="58" spans="2:31" s="21" customFormat="1" x14ac:dyDescent="0.2">
      <c r="B58" s="21" t="str">
        <f>IF(P_Ant.prod!A75=0," ",P_Ant.prod!A75)</f>
        <v xml:space="preserve"> </v>
      </c>
      <c r="C58" s="21" t="str">
        <f>IF(P_Ant.prod!B75=0," ",P_Ant.prod!B75)</f>
        <v xml:space="preserve"> </v>
      </c>
      <c r="D58" s="21" t="str">
        <f>IF(P_Ant.prod!C75=0," ",P_Ant.prod!C75)</f>
        <v xml:space="preserve"> </v>
      </c>
      <c r="E58" s="21" t="str">
        <f>IF(P_Ant.prod!D75=0," ",P_Ant.prod!D75)</f>
        <v xml:space="preserve"> </v>
      </c>
      <c r="F58" s="21" t="str">
        <f>IF(P_Ant.prod!E75=0," ",P_Ant.prod!E75)</f>
        <v xml:space="preserve"> </v>
      </c>
      <c r="G58" s="21" t="str">
        <f>IF(P_Ant.prod!F75=0," ",P_Ant.prod!F75)</f>
        <v xml:space="preserve"> </v>
      </c>
      <c r="H58" s="21" t="str">
        <f>IF(P_Ant.prod!G75=0," ",P_Ant.prod!G75)</f>
        <v xml:space="preserve"> </v>
      </c>
      <c r="I58" s="21" t="str">
        <f>IF(P_Ant.prod!H75=0," ",P_Ant.prod!H75)</f>
        <v xml:space="preserve"> </v>
      </c>
      <c r="J58" s="21" t="str">
        <f>IF(P_Ant.prod!I75=0," ",P_Ant.prod!I75)</f>
        <v xml:space="preserve"> </v>
      </c>
      <c r="K58" s="21" t="str">
        <f>IF(P_Ant.prod!J75=0," ",P_Ant.prod!J75)</f>
        <v xml:space="preserve"> </v>
      </c>
      <c r="L58" s="21" t="str">
        <f>IF(P_Ant.prod!K75=0," ",P_Ant.prod!K75)</f>
        <v xml:space="preserve"> </v>
      </c>
      <c r="M58" s="21" t="str">
        <f>IF(P_Ant.prod!L75=0," ",P_Ant.prod!L75)</f>
        <v xml:space="preserve"> </v>
      </c>
      <c r="N58" s="21" t="str">
        <f>IF(P_Ant.prod!M75=0," ",P_Ant.prod!M75)</f>
        <v xml:space="preserve"> </v>
      </c>
      <c r="O58" s="21" t="str">
        <f>IF(P_Ant.prod!N75=0," ",P_Ant.prod!N75)</f>
        <v xml:space="preserve"> </v>
      </c>
      <c r="P58" s="21" t="str">
        <f>IF(P_Ant.prod!O75=0," ",P_Ant.prod!O75)</f>
        <v xml:space="preserve"> </v>
      </c>
      <c r="Q58" s="21" t="str">
        <f>IF(P_Ant.prod!P75=0," ",P_Ant.prod!P75)</f>
        <v xml:space="preserve"> </v>
      </c>
      <c r="R58" s="21" t="str">
        <f>IF(P_Ant.prod!Q75=0," ",P_Ant.prod!Q75)</f>
        <v xml:space="preserve"> </v>
      </c>
      <c r="S58" s="21" t="str">
        <f>IF(P_Ant.prod!R75=0," ",P_Ant.prod!R75)</f>
        <v xml:space="preserve"> </v>
      </c>
      <c r="T58" s="21" t="str">
        <f>IF(P_Ant.prod!S75=0," ",P_Ant.prod!S75)</f>
        <v xml:space="preserve"> </v>
      </c>
      <c r="U58" s="21" t="str">
        <f>IF(P_Ant.prod!T75=0," ",P_Ant.prod!T75)</f>
        <v xml:space="preserve"> </v>
      </c>
      <c r="V58" s="21" t="str">
        <f>IF(P_Ant.prod!U75=0," ",P_Ant.prod!U75)</f>
        <v xml:space="preserve"> </v>
      </c>
      <c r="W58" s="21" t="str">
        <f>IF(P_Ant.prod!V75=0," ",P_Ant.prod!V75)</f>
        <v xml:space="preserve"> </v>
      </c>
      <c r="X58" s="21" t="str">
        <f>IF(P_Ant.prod!W75=0," ",P_Ant.prod!W75)</f>
        <v xml:space="preserve"> </v>
      </c>
      <c r="Y58" s="21" t="str">
        <f>IF(P_Ant.prod!X75=0," ",P_Ant.prod!X75)</f>
        <v xml:space="preserve"> </v>
      </c>
      <c r="Z58" s="21" t="str">
        <f>IF(P_Ant.prod!Y75=0," ",P_Ant.prod!Y75)</f>
        <v xml:space="preserve"> </v>
      </c>
      <c r="AA58" s="21" t="str">
        <f>IF(P_Ant.prod!Z75=0," ",P_Ant.prod!Z75)</f>
        <v xml:space="preserve"> </v>
      </c>
      <c r="AB58" s="21" t="str">
        <f>IF(P_Ant.prod!AA75=0," ",P_Ant.prod!AA75)</f>
        <v xml:space="preserve"> </v>
      </c>
      <c r="AC58" s="21" t="str">
        <f>IF(P_Ant.prod!AB75=0," ",P_Ant.prod!AB75)</f>
        <v xml:space="preserve"> </v>
      </c>
      <c r="AE58" s="22"/>
    </row>
    <row r="59" spans="2:31" s="21" customFormat="1" x14ac:dyDescent="0.2">
      <c r="B59" s="21" t="str">
        <f>IF(P_Ant.prod!A76=0," ",P_Ant.prod!A76)</f>
        <v xml:space="preserve"> </v>
      </c>
      <c r="C59" s="21" t="str">
        <f>IF(P_Ant.prod!B76=0," ",P_Ant.prod!B76)</f>
        <v xml:space="preserve"> </v>
      </c>
      <c r="D59" s="21" t="str">
        <f>IF(P_Ant.prod!C76=0," ",P_Ant.prod!C76)</f>
        <v xml:space="preserve"> </v>
      </c>
      <c r="E59" s="21" t="str">
        <f>IF(P_Ant.prod!D76=0," ",P_Ant.prod!D76)</f>
        <v xml:space="preserve"> </v>
      </c>
      <c r="F59" s="21" t="str">
        <f>IF(P_Ant.prod!E76=0," ",P_Ant.prod!E76)</f>
        <v xml:space="preserve"> </v>
      </c>
      <c r="G59" s="21" t="str">
        <f>IF(P_Ant.prod!F76=0," ",P_Ant.prod!F76)</f>
        <v xml:space="preserve"> </v>
      </c>
      <c r="H59" s="21" t="str">
        <f>IF(P_Ant.prod!G76=0," ",P_Ant.prod!G76)</f>
        <v xml:space="preserve"> </v>
      </c>
      <c r="I59" s="21" t="str">
        <f>IF(P_Ant.prod!H76=0," ",P_Ant.prod!H76)</f>
        <v xml:space="preserve"> </v>
      </c>
      <c r="J59" s="21" t="str">
        <f>IF(P_Ant.prod!I76=0," ",P_Ant.prod!I76)</f>
        <v xml:space="preserve"> </v>
      </c>
      <c r="K59" s="21" t="str">
        <f>IF(P_Ant.prod!J76=0," ",P_Ant.prod!J76)</f>
        <v xml:space="preserve"> </v>
      </c>
      <c r="L59" s="21" t="str">
        <f>IF(P_Ant.prod!K76=0," ",P_Ant.prod!K76)</f>
        <v xml:space="preserve"> </v>
      </c>
      <c r="M59" s="21" t="str">
        <f>IF(P_Ant.prod!L76=0," ",P_Ant.prod!L76)</f>
        <v xml:space="preserve"> </v>
      </c>
      <c r="N59" s="21" t="str">
        <f>IF(P_Ant.prod!M76=0," ",P_Ant.prod!M76)</f>
        <v xml:space="preserve"> </v>
      </c>
      <c r="O59" s="21" t="str">
        <f>IF(P_Ant.prod!N76=0," ",P_Ant.prod!N76)</f>
        <v xml:space="preserve"> </v>
      </c>
      <c r="P59" s="21" t="str">
        <f>IF(P_Ant.prod!O76=0," ",P_Ant.prod!O76)</f>
        <v xml:space="preserve"> </v>
      </c>
      <c r="Q59" s="21" t="str">
        <f>IF(P_Ant.prod!P76=0," ",P_Ant.prod!P76)</f>
        <v xml:space="preserve"> </v>
      </c>
      <c r="R59" s="21" t="str">
        <f>IF(P_Ant.prod!Q76=0," ",P_Ant.prod!Q76)</f>
        <v xml:space="preserve"> </v>
      </c>
      <c r="S59" s="21" t="str">
        <f>IF(P_Ant.prod!R76=0," ",P_Ant.prod!R76)</f>
        <v xml:space="preserve"> </v>
      </c>
      <c r="T59" s="21" t="str">
        <f>IF(P_Ant.prod!S76=0," ",P_Ant.prod!S76)</f>
        <v xml:space="preserve"> </v>
      </c>
      <c r="U59" s="21" t="str">
        <f>IF(P_Ant.prod!T76=0," ",P_Ant.prod!T76)</f>
        <v xml:space="preserve"> </v>
      </c>
      <c r="V59" s="21" t="str">
        <f>IF(P_Ant.prod!U76=0," ",P_Ant.prod!U76)</f>
        <v xml:space="preserve"> </v>
      </c>
      <c r="W59" s="21" t="str">
        <f>IF(P_Ant.prod!V76=0," ",P_Ant.prod!V76)</f>
        <v xml:space="preserve"> </v>
      </c>
      <c r="X59" s="21" t="str">
        <f>IF(P_Ant.prod!W76=0," ",P_Ant.prod!W76)</f>
        <v xml:space="preserve"> </v>
      </c>
      <c r="Y59" s="21" t="str">
        <f>IF(P_Ant.prod!X76=0," ",P_Ant.prod!X76)</f>
        <v xml:space="preserve"> </v>
      </c>
      <c r="Z59" s="21" t="str">
        <f>IF(P_Ant.prod!Y76=0," ",P_Ant.prod!Y76)</f>
        <v xml:space="preserve"> </v>
      </c>
      <c r="AA59" s="21" t="str">
        <f>IF(P_Ant.prod!Z76=0," ",P_Ant.prod!Z76)</f>
        <v xml:space="preserve"> </v>
      </c>
      <c r="AB59" s="21" t="str">
        <f>IF(P_Ant.prod!AA76=0," ",P_Ant.prod!AA76)</f>
        <v xml:space="preserve"> </v>
      </c>
      <c r="AC59" s="21" t="str">
        <f>IF(P_Ant.prod!AB76=0," ",P_Ant.prod!AB76)</f>
        <v xml:space="preserve"> </v>
      </c>
      <c r="AE59" s="22"/>
    </row>
  </sheetData>
  <conditionalFormatting sqref="C5:AF5 B6:AF44">
    <cfRule type="containsBlanks" dxfId="3" priority="1">
      <formula>LEN(TRIM(B5))=0</formula>
    </cfRule>
  </conditionalFormatting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8110A-F6D2-4621-8C7F-3D6BA02C6001}">
  <sheetPr>
    <tabColor theme="9"/>
  </sheetPr>
  <dimension ref="B2:AC51"/>
  <sheetViews>
    <sheetView workbookViewId="0">
      <selection activeCell="N50" sqref="N50"/>
    </sheetView>
  </sheetViews>
  <sheetFormatPr baseColWidth="10" defaultRowHeight="12" x14ac:dyDescent="0.2"/>
  <cols>
    <col min="1" max="1" width="5.33203125" customWidth="1"/>
    <col min="2" max="2" width="16.6640625" customWidth="1"/>
    <col min="3" max="3" width="8.6640625" customWidth="1"/>
    <col min="4" max="4" width="5.83203125" customWidth="1"/>
    <col min="5" max="5" width="15" bestFit="1" customWidth="1"/>
    <col min="6" max="6" width="9" bestFit="1" customWidth="1"/>
    <col min="8" max="8" width="15" bestFit="1" customWidth="1"/>
    <col min="9" max="9" width="10.33203125" customWidth="1"/>
    <col min="10" max="10" width="5" customWidth="1"/>
    <col min="11" max="11" width="15" bestFit="1" customWidth="1"/>
    <col min="12" max="12" width="11" customWidth="1"/>
    <col min="15" max="15" width="8.6640625" customWidth="1"/>
    <col min="16" max="16" width="5.83203125" customWidth="1"/>
    <col min="18" max="18" width="8" customWidth="1"/>
    <col min="24" max="24" width="12" style="135"/>
    <col min="25" max="25" width="24.1640625" style="135" customWidth="1"/>
    <col min="26" max="26" width="12" style="135"/>
  </cols>
  <sheetData>
    <row r="2" spans="2:29" x14ac:dyDescent="0.2">
      <c r="B2" t="s">
        <v>92</v>
      </c>
      <c r="E2" t="str">
        <f>_xlfn.CONCAT("Antall melkeleverandører i ",B6," i ",C9)</f>
        <v>Antall melkeleverandører i Trøndelag i 2024</v>
      </c>
    </row>
    <row r="3" spans="2:29" x14ac:dyDescent="0.2">
      <c r="B3" t="s">
        <v>2</v>
      </c>
      <c r="E3" t="str">
        <f>_xlfn.CONCAT("Innveid melkemengde til meieri i ",B6," i ",C9," i tusen liter")</f>
        <v>Innveid melkemengde til meieri i Trøndelag i 2024 i tusen liter</v>
      </c>
    </row>
    <row r="4" spans="2:29" x14ac:dyDescent="0.2">
      <c r="B4" t="s">
        <v>104</v>
      </c>
      <c r="E4" t="str">
        <f>_xlfn.CONCAT("Gj.sn. melkemengde per leverandør i ",B6," i ",F9," i tusen liter")</f>
        <v>Gj.sn. melkemengde per leverandør i Trøndelag i 2024 i tusen liter</v>
      </c>
    </row>
    <row r="5" spans="2:29" x14ac:dyDescent="0.2">
      <c r="B5" t="s">
        <v>105</v>
      </c>
    </row>
    <row r="6" spans="2:29" x14ac:dyDescent="0.2">
      <c r="B6" s="2" t="str">
        <f>IF(C10=B2,B3,IF(C10=B4,B5,C10))</f>
        <v>Trøndelag</v>
      </c>
      <c r="E6" t="str">
        <f>_xlfn.CONCAT("Melkemengde og leverandører i ",B6," i ",F9)</f>
        <v>Melkemengde og leverandører i Trøndelag i 2024</v>
      </c>
    </row>
    <row r="8" spans="2:29" x14ac:dyDescent="0.2">
      <c r="Q8" t="s">
        <v>160</v>
      </c>
    </row>
    <row r="9" spans="2:29" ht="17.25" customHeight="1" x14ac:dyDescent="0.2">
      <c r="B9" s="3" t="s">
        <v>64</v>
      </c>
      <c r="C9" t="s" vm="3">
        <v>181</v>
      </c>
      <c r="E9" s="3" t="s">
        <v>64</v>
      </c>
      <c r="F9" t="s" vm="3">
        <v>181</v>
      </c>
      <c r="H9" s="3" t="s">
        <v>82</v>
      </c>
      <c r="I9" t="s" vm="1">
        <v>92</v>
      </c>
      <c r="K9" s="3" t="s">
        <v>82</v>
      </c>
      <c r="L9" t="s" vm="1">
        <v>92</v>
      </c>
      <c r="N9" s="3" t="s">
        <v>64</v>
      </c>
      <c r="O9" t="s" vm="3">
        <v>181</v>
      </c>
      <c r="Q9" s="3" t="s">
        <v>64</v>
      </c>
      <c r="R9" t="s" vm="3">
        <v>181</v>
      </c>
      <c r="W9" t="s">
        <v>131</v>
      </c>
      <c r="X9" s="135" t="s">
        <v>133</v>
      </c>
      <c r="Z9" s="136" t="s">
        <v>132</v>
      </c>
      <c r="AA9" s="137">
        <v>2021</v>
      </c>
      <c r="AB9" s="137">
        <v>1995</v>
      </c>
      <c r="AC9" s="137"/>
    </row>
    <row r="10" spans="2:29" ht="12.75" x14ac:dyDescent="0.2">
      <c r="B10" s="3" t="s">
        <v>82</v>
      </c>
      <c r="C10" t="s" vm="1">
        <v>92</v>
      </c>
      <c r="E10" s="3" t="s">
        <v>82</v>
      </c>
      <c r="F10" t="s" vm="1">
        <v>92</v>
      </c>
      <c r="H10" s="3" t="s">
        <v>64</v>
      </c>
      <c r="I10" t="s" vm="3">
        <v>181</v>
      </c>
      <c r="K10" s="3" t="s">
        <v>64</v>
      </c>
      <c r="L10" t="s" vm="3">
        <v>181</v>
      </c>
      <c r="N10" s="3" t="s">
        <v>82</v>
      </c>
      <c r="O10" t="s" vm="1">
        <v>92</v>
      </c>
      <c r="Q10" s="3" t="s">
        <v>82</v>
      </c>
      <c r="R10" t="s" vm="1">
        <v>92</v>
      </c>
      <c r="W10">
        <v>1</v>
      </c>
      <c r="X10" s="135" t="s">
        <v>53</v>
      </c>
      <c r="Z10" s="136" t="s">
        <v>49</v>
      </c>
      <c r="AA10" s="137">
        <v>1</v>
      </c>
      <c r="AB10" s="137">
        <v>3</v>
      </c>
      <c r="AC10" s="138">
        <f>AB10-AA10</f>
        <v>2</v>
      </c>
    </row>
    <row r="11" spans="2:29" ht="12.75" x14ac:dyDescent="0.2">
      <c r="W11">
        <v>2</v>
      </c>
      <c r="X11" s="135" t="s">
        <v>39</v>
      </c>
      <c r="Z11" s="136" t="s">
        <v>39</v>
      </c>
      <c r="AA11" s="137">
        <v>2</v>
      </c>
      <c r="AB11" s="137">
        <v>2</v>
      </c>
      <c r="AC11" s="138">
        <f t="shared" ref="AC11:AC47" si="0">AB11-AA11</f>
        <v>0</v>
      </c>
    </row>
    <row r="12" spans="2:29" ht="12.75" x14ac:dyDescent="0.2">
      <c r="B12" s="3" t="s">
        <v>83</v>
      </c>
      <c r="C12" t="s">
        <v>106</v>
      </c>
      <c r="E12" s="3" t="s">
        <v>78</v>
      </c>
      <c r="F12" t="s">
        <v>97</v>
      </c>
      <c r="H12" s="3" t="s">
        <v>83</v>
      </c>
      <c r="I12" t="s">
        <v>108</v>
      </c>
      <c r="K12" s="3" t="s">
        <v>78</v>
      </c>
      <c r="L12" t="s">
        <v>197</v>
      </c>
      <c r="N12" s="3" t="s">
        <v>83</v>
      </c>
      <c r="O12" t="s">
        <v>107</v>
      </c>
      <c r="Q12" s="3" t="s">
        <v>78</v>
      </c>
      <c r="R12" t="s">
        <v>107</v>
      </c>
      <c r="W12">
        <v>3</v>
      </c>
      <c r="X12" s="135" t="s">
        <v>49</v>
      </c>
      <c r="Z12" s="136" t="s">
        <v>7</v>
      </c>
      <c r="AA12" s="137">
        <v>3</v>
      </c>
      <c r="AB12" s="137">
        <v>26</v>
      </c>
      <c r="AC12" s="138">
        <f t="shared" si="0"/>
        <v>23</v>
      </c>
    </row>
    <row r="13" spans="2:29" ht="12.75" x14ac:dyDescent="0.2">
      <c r="B13" s="4" t="s">
        <v>30</v>
      </c>
      <c r="C13" s="17">
        <v>106</v>
      </c>
      <c r="E13" s="4" t="s">
        <v>33</v>
      </c>
      <c r="F13" s="17">
        <v>1</v>
      </c>
      <c r="H13" s="4" t="s">
        <v>30</v>
      </c>
      <c r="I13" s="17">
        <v>29393.233</v>
      </c>
      <c r="K13" s="4" t="s">
        <v>33</v>
      </c>
      <c r="L13" s="17">
        <v>332.89400000000001</v>
      </c>
      <c r="N13" s="4" t="s">
        <v>49</v>
      </c>
      <c r="O13" s="17">
        <v>374.50235714285719</v>
      </c>
      <c r="Q13" s="4" t="s">
        <v>5</v>
      </c>
      <c r="R13" s="17">
        <v>121.211</v>
      </c>
      <c r="W13">
        <v>4</v>
      </c>
      <c r="X13" s="135" t="s">
        <v>30</v>
      </c>
      <c r="Z13" s="136" t="s">
        <v>55</v>
      </c>
      <c r="AA13" s="137">
        <v>4</v>
      </c>
      <c r="AB13" s="137">
        <v>24</v>
      </c>
      <c r="AC13" s="138">
        <f t="shared" si="0"/>
        <v>20</v>
      </c>
    </row>
    <row r="14" spans="2:29" ht="12.75" x14ac:dyDescent="0.2">
      <c r="B14" s="4" t="s">
        <v>66</v>
      </c>
      <c r="C14" s="17">
        <v>90</v>
      </c>
      <c r="E14" s="4" t="s">
        <v>47</v>
      </c>
      <c r="F14" s="17">
        <v>2</v>
      </c>
      <c r="H14" s="4" t="s">
        <v>66</v>
      </c>
      <c r="I14" s="17">
        <v>26934.589</v>
      </c>
      <c r="K14" s="4" t="s">
        <v>47</v>
      </c>
      <c r="L14" s="17">
        <v>346.07600000000002</v>
      </c>
      <c r="N14" s="4" t="s">
        <v>39</v>
      </c>
      <c r="O14" s="17">
        <v>349.78169230769231</v>
      </c>
      <c r="Q14" s="4" t="s">
        <v>17</v>
      </c>
      <c r="R14" s="17">
        <v>122.06642857142857</v>
      </c>
      <c r="W14">
        <v>5</v>
      </c>
      <c r="X14" s="135" t="s">
        <v>6</v>
      </c>
      <c r="Z14" s="136" t="s">
        <v>6</v>
      </c>
      <c r="AA14" s="137">
        <v>5</v>
      </c>
      <c r="AB14" s="137">
        <v>5</v>
      </c>
      <c r="AC14" s="138">
        <f t="shared" si="0"/>
        <v>0</v>
      </c>
    </row>
    <row r="15" spans="2:29" ht="12.75" x14ac:dyDescent="0.2">
      <c r="B15" s="4" t="s">
        <v>61</v>
      </c>
      <c r="C15" s="17">
        <v>70</v>
      </c>
      <c r="E15" s="4" t="s">
        <v>5</v>
      </c>
      <c r="F15" s="17">
        <v>3</v>
      </c>
      <c r="H15" s="4" t="s">
        <v>39</v>
      </c>
      <c r="I15" s="17">
        <v>22735.81</v>
      </c>
      <c r="K15" s="4" t="s">
        <v>5</v>
      </c>
      <c r="L15" s="17">
        <v>363.63299999999998</v>
      </c>
      <c r="N15" s="4" t="s">
        <v>6</v>
      </c>
      <c r="O15" s="17">
        <v>344.0827142857143</v>
      </c>
      <c r="Q15" s="4" t="s">
        <v>57</v>
      </c>
      <c r="R15" s="17">
        <v>170.60046666666668</v>
      </c>
      <c r="W15">
        <v>6</v>
      </c>
      <c r="X15" s="135" t="s">
        <v>51</v>
      </c>
      <c r="Z15" s="136" t="s">
        <v>33</v>
      </c>
      <c r="AA15" s="137">
        <v>6</v>
      </c>
      <c r="AB15" s="137">
        <v>28</v>
      </c>
      <c r="AC15" s="138">
        <f t="shared" si="0"/>
        <v>22</v>
      </c>
    </row>
    <row r="16" spans="2:29" ht="12.75" x14ac:dyDescent="0.2">
      <c r="B16" s="4" t="s">
        <v>39</v>
      </c>
      <c r="C16" s="17">
        <v>65</v>
      </c>
      <c r="E16" s="4" t="s">
        <v>55</v>
      </c>
      <c r="F16" s="17">
        <v>4</v>
      </c>
      <c r="H16" s="4" t="s">
        <v>61</v>
      </c>
      <c r="I16" s="17">
        <v>18261.203000000001</v>
      </c>
      <c r="K16" s="4" t="s">
        <v>37</v>
      </c>
      <c r="L16" s="17">
        <v>1071.4169999999999</v>
      </c>
      <c r="N16" s="4" t="s">
        <v>33</v>
      </c>
      <c r="O16" s="17">
        <v>332.89400000000001</v>
      </c>
      <c r="Q16" s="4" t="s">
        <v>47</v>
      </c>
      <c r="R16" s="17">
        <v>173.03800000000001</v>
      </c>
      <c r="W16">
        <v>7</v>
      </c>
      <c r="X16" s="135" t="s">
        <v>31</v>
      </c>
      <c r="Z16" s="136" t="s">
        <v>31</v>
      </c>
      <c r="AA16" s="137">
        <v>7</v>
      </c>
      <c r="AB16" s="137">
        <v>7</v>
      </c>
      <c r="AC16" s="138">
        <f t="shared" si="0"/>
        <v>0</v>
      </c>
    </row>
    <row r="17" spans="2:29" ht="12.75" x14ac:dyDescent="0.2">
      <c r="B17" s="4" t="s">
        <v>19</v>
      </c>
      <c r="C17" s="17">
        <v>63</v>
      </c>
      <c r="E17" s="4" t="s">
        <v>37</v>
      </c>
      <c r="F17" s="17">
        <v>6</v>
      </c>
      <c r="H17" s="4" t="s">
        <v>31</v>
      </c>
      <c r="I17" s="17">
        <v>17296.165000000001</v>
      </c>
      <c r="K17" s="4" t="s">
        <v>55</v>
      </c>
      <c r="L17" s="17">
        <v>1122.165</v>
      </c>
      <c r="N17" s="4" t="s">
        <v>7</v>
      </c>
      <c r="O17" s="17">
        <v>321.66265853658535</v>
      </c>
      <c r="Q17" s="4" t="s">
        <v>19</v>
      </c>
      <c r="R17" s="17">
        <v>175.19499999999999</v>
      </c>
      <c r="W17">
        <v>8</v>
      </c>
      <c r="X17" s="135" t="s">
        <v>1</v>
      </c>
      <c r="Z17" s="136" t="s">
        <v>27</v>
      </c>
      <c r="AA17" s="137">
        <v>8</v>
      </c>
      <c r="AB17" s="137">
        <v>19</v>
      </c>
      <c r="AC17" s="138">
        <f t="shared" si="0"/>
        <v>11</v>
      </c>
    </row>
    <row r="18" spans="2:29" ht="12.75" x14ac:dyDescent="0.2">
      <c r="B18" s="4" t="s">
        <v>67</v>
      </c>
      <c r="C18" s="17">
        <v>63</v>
      </c>
      <c r="E18" s="4" t="s">
        <v>86</v>
      </c>
      <c r="F18" s="17">
        <v>8</v>
      </c>
      <c r="H18" s="4" t="s">
        <v>67</v>
      </c>
      <c r="I18" s="17">
        <v>16523.657999999999</v>
      </c>
      <c r="K18" s="4" t="s">
        <v>17</v>
      </c>
      <c r="L18" s="17">
        <v>1708.93</v>
      </c>
      <c r="N18" s="4" t="s">
        <v>31</v>
      </c>
      <c r="O18" s="17">
        <v>320.2993518518519</v>
      </c>
      <c r="Q18" s="4" t="s">
        <v>11</v>
      </c>
      <c r="R18" s="17">
        <v>176.99685365853659</v>
      </c>
      <c r="W18">
        <v>9</v>
      </c>
      <c r="X18" s="135" t="s">
        <v>59</v>
      </c>
      <c r="Z18" s="136" t="s">
        <v>66</v>
      </c>
      <c r="AA18" s="137">
        <v>9</v>
      </c>
      <c r="AB18" s="137">
        <v>14</v>
      </c>
      <c r="AC18" s="138">
        <f t="shared" si="0"/>
        <v>5</v>
      </c>
    </row>
    <row r="19" spans="2:29" ht="12.75" x14ac:dyDescent="0.2">
      <c r="B19" s="4" t="s">
        <v>31</v>
      </c>
      <c r="C19" s="17">
        <v>54</v>
      </c>
      <c r="E19" s="4" t="s">
        <v>25</v>
      </c>
      <c r="F19" s="17">
        <v>10</v>
      </c>
      <c r="H19" s="4" t="s">
        <v>7</v>
      </c>
      <c r="I19" s="17">
        <v>13188.169</v>
      </c>
      <c r="K19" s="4" t="s">
        <v>86</v>
      </c>
      <c r="L19" s="17">
        <v>1884.423</v>
      </c>
      <c r="N19" s="4" t="s">
        <v>66</v>
      </c>
      <c r="O19" s="17">
        <v>299.2732111111111</v>
      </c>
      <c r="Q19" s="4" t="s">
        <v>37</v>
      </c>
      <c r="R19" s="17">
        <v>178.56949999999998</v>
      </c>
      <c r="W19">
        <v>10</v>
      </c>
      <c r="X19" s="135" t="s">
        <v>43</v>
      </c>
      <c r="Z19" s="136" t="s">
        <v>45</v>
      </c>
      <c r="AA19" s="137">
        <v>10</v>
      </c>
      <c r="AB19" s="137">
        <v>25</v>
      </c>
      <c r="AC19" s="138">
        <f t="shared" si="0"/>
        <v>15</v>
      </c>
    </row>
    <row r="20" spans="2:29" ht="12.75" x14ac:dyDescent="0.2">
      <c r="B20" s="4" t="s">
        <v>41</v>
      </c>
      <c r="C20" s="17">
        <v>45</v>
      </c>
      <c r="E20" s="4" t="s">
        <v>3</v>
      </c>
      <c r="F20" s="17">
        <v>11</v>
      </c>
      <c r="H20" s="4" t="s">
        <v>41</v>
      </c>
      <c r="I20" s="17">
        <v>13006.168</v>
      </c>
      <c r="K20" s="4" t="s">
        <v>3</v>
      </c>
      <c r="L20" s="17">
        <v>2182.9830000000002</v>
      </c>
      <c r="N20" s="4" t="s">
        <v>27</v>
      </c>
      <c r="O20" s="17">
        <v>293.31209677419355</v>
      </c>
      <c r="Q20" s="4" t="s">
        <v>13</v>
      </c>
      <c r="R20" s="17">
        <v>178.6183076923077</v>
      </c>
      <c r="W20">
        <v>11</v>
      </c>
      <c r="X20" s="135" t="s">
        <v>11</v>
      </c>
      <c r="Z20" s="136" t="s">
        <v>30</v>
      </c>
      <c r="AA20" s="137">
        <v>11</v>
      </c>
      <c r="AB20" s="137">
        <v>4</v>
      </c>
      <c r="AC20" s="138">
        <f t="shared" si="0"/>
        <v>-7</v>
      </c>
    </row>
    <row r="21" spans="2:29" ht="12.75" x14ac:dyDescent="0.2">
      <c r="B21" s="4" t="s">
        <v>59</v>
      </c>
      <c r="C21" s="17">
        <v>42</v>
      </c>
      <c r="E21" s="4" t="s">
        <v>23</v>
      </c>
      <c r="F21" s="17">
        <v>11</v>
      </c>
      <c r="H21" s="4" t="s">
        <v>6</v>
      </c>
      <c r="I21" s="17">
        <v>12042.895</v>
      </c>
      <c r="K21" s="4" t="s">
        <v>23</v>
      </c>
      <c r="L21" s="17">
        <v>2406.54</v>
      </c>
      <c r="N21" s="4" t="s">
        <v>41</v>
      </c>
      <c r="O21" s="17">
        <v>289.02595555555553</v>
      </c>
      <c r="Q21" s="4" t="s">
        <v>1</v>
      </c>
      <c r="R21" s="17">
        <v>183.56360000000001</v>
      </c>
      <c r="W21">
        <v>12</v>
      </c>
      <c r="X21" s="135" t="s">
        <v>41</v>
      </c>
      <c r="Z21" s="136" t="s">
        <v>53</v>
      </c>
      <c r="AA21" s="137">
        <v>12</v>
      </c>
      <c r="AB21" s="137">
        <v>1</v>
      </c>
      <c r="AC21" s="138">
        <f t="shared" si="0"/>
        <v>-11</v>
      </c>
    </row>
    <row r="22" spans="2:29" ht="12.75" x14ac:dyDescent="0.2">
      <c r="B22" s="4" t="s">
        <v>65</v>
      </c>
      <c r="C22" s="17">
        <v>42</v>
      </c>
      <c r="E22" s="4" t="s">
        <v>29</v>
      </c>
      <c r="F22" s="17">
        <v>11</v>
      </c>
      <c r="H22" s="4" t="s">
        <v>59</v>
      </c>
      <c r="I22" s="17">
        <v>11480.358</v>
      </c>
      <c r="K22" s="4" t="s">
        <v>25</v>
      </c>
      <c r="L22" s="17">
        <v>2473.3130000000001</v>
      </c>
      <c r="N22" s="4" t="s">
        <v>29</v>
      </c>
      <c r="O22" s="17">
        <v>284.21481818181815</v>
      </c>
      <c r="Q22" s="4" t="s">
        <v>35</v>
      </c>
      <c r="R22" s="17">
        <v>188.55721428571428</v>
      </c>
      <c r="W22">
        <v>13</v>
      </c>
      <c r="X22" s="135" t="s">
        <v>21</v>
      </c>
      <c r="Z22" s="136" t="s">
        <v>61</v>
      </c>
      <c r="AA22" s="137">
        <v>13</v>
      </c>
      <c r="AB22" s="137">
        <v>29</v>
      </c>
      <c r="AC22" s="138">
        <f t="shared" si="0"/>
        <v>16</v>
      </c>
    </row>
    <row r="23" spans="2:29" ht="12.75" x14ac:dyDescent="0.2">
      <c r="B23" s="4" t="s">
        <v>7</v>
      </c>
      <c r="C23" s="17">
        <v>41</v>
      </c>
      <c r="E23" s="4" t="s">
        <v>45</v>
      </c>
      <c r="F23" s="17">
        <v>12</v>
      </c>
      <c r="H23" s="4" t="s">
        <v>19</v>
      </c>
      <c r="I23" s="17">
        <v>11037.285</v>
      </c>
      <c r="K23" s="4" t="s">
        <v>57</v>
      </c>
      <c r="L23" s="17">
        <v>2559.0070000000001</v>
      </c>
      <c r="N23" s="4" t="s">
        <v>45</v>
      </c>
      <c r="O23" s="17">
        <v>280.95566666666667</v>
      </c>
      <c r="Q23" s="4" t="s">
        <v>3</v>
      </c>
      <c r="R23" s="17">
        <v>198.453</v>
      </c>
      <c r="W23">
        <v>14</v>
      </c>
      <c r="X23" s="135" t="s">
        <v>66</v>
      </c>
      <c r="Z23" s="136" t="s">
        <v>86</v>
      </c>
      <c r="AA23" s="137">
        <v>14</v>
      </c>
      <c r="AB23" s="137">
        <v>18</v>
      </c>
      <c r="AC23" s="138">
        <f t="shared" si="0"/>
        <v>4</v>
      </c>
    </row>
    <row r="24" spans="2:29" ht="12.75" x14ac:dyDescent="0.2">
      <c r="B24" s="4" t="s">
        <v>11</v>
      </c>
      <c r="C24" s="17">
        <v>41</v>
      </c>
      <c r="E24" s="4" t="s">
        <v>9</v>
      </c>
      <c r="F24" s="17">
        <v>14</v>
      </c>
      <c r="H24" s="4" t="s">
        <v>65</v>
      </c>
      <c r="I24" s="17">
        <v>10963.453</v>
      </c>
      <c r="K24" s="4" t="s">
        <v>1</v>
      </c>
      <c r="L24" s="17">
        <v>2753.4540000000002</v>
      </c>
      <c r="N24" s="4" t="s">
        <v>55</v>
      </c>
      <c r="O24" s="17">
        <v>280.54124999999999</v>
      </c>
      <c r="Q24" s="4" t="s">
        <v>21</v>
      </c>
      <c r="R24" s="17">
        <v>209.15545454545455</v>
      </c>
      <c r="W24">
        <v>15</v>
      </c>
      <c r="X24" s="135" t="s">
        <v>25</v>
      </c>
      <c r="Z24" s="136" t="s">
        <v>67</v>
      </c>
      <c r="AA24" s="137">
        <v>15</v>
      </c>
      <c r="AB24" s="137">
        <v>23</v>
      </c>
      <c r="AC24" s="138">
        <f t="shared" si="0"/>
        <v>8</v>
      </c>
    </row>
    <row r="25" spans="2:29" ht="12.75" x14ac:dyDescent="0.2">
      <c r="B25" s="4" t="s">
        <v>13</v>
      </c>
      <c r="C25" s="17">
        <v>39</v>
      </c>
      <c r="E25" s="4" t="s">
        <v>49</v>
      </c>
      <c r="F25" s="17">
        <v>14</v>
      </c>
      <c r="H25" s="4" t="s">
        <v>62</v>
      </c>
      <c r="I25" s="17">
        <v>10375.040000000001</v>
      </c>
      <c r="K25" s="4" t="s">
        <v>29</v>
      </c>
      <c r="L25" s="17">
        <v>3126.3629999999998</v>
      </c>
      <c r="N25" s="4" t="s">
        <v>43</v>
      </c>
      <c r="O25" s="17">
        <v>279.49149999999997</v>
      </c>
      <c r="Q25" s="4" t="s">
        <v>23</v>
      </c>
      <c r="R25" s="17">
        <v>218.77636363636364</v>
      </c>
      <c r="W25">
        <v>16</v>
      </c>
      <c r="X25" s="135" t="s">
        <v>13</v>
      </c>
      <c r="Z25" s="136" t="s">
        <v>9</v>
      </c>
      <c r="AA25" s="137">
        <v>16</v>
      </c>
      <c r="AB25" s="137">
        <v>21</v>
      </c>
      <c r="AC25" s="138">
        <f t="shared" si="0"/>
        <v>5</v>
      </c>
    </row>
    <row r="26" spans="2:29" ht="12.75" x14ac:dyDescent="0.2">
      <c r="B26" s="4" t="s">
        <v>62</v>
      </c>
      <c r="C26" s="17">
        <v>38</v>
      </c>
      <c r="E26" s="4" t="s">
        <v>17</v>
      </c>
      <c r="F26" s="17">
        <v>14</v>
      </c>
      <c r="H26" s="4" t="s">
        <v>53</v>
      </c>
      <c r="I26" s="17">
        <v>9266.348</v>
      </c>
      <c r="K26" s="4" t="s">
        <v>45</v>
      </c>
      <c r="L26" s="17">
        <v>3371.4679999999998</v>
      </c>
      <c r="N26" s="4" t="s">
        <v>30</v>
      </c>
      <c r="O26" s="17">
        <v>277.29465094339622</v>
      </c>
      <c r="Q26" s="4" t="s">
        <v>86</v>
      </c>
      <c r="R26" s="17">
        <v>235.552875</v>
      </c>
      <c r="W26">
        <v>17</v>
      </c>
      <c r="X26" s="135" t="s">
        <v>62</v>
      </c>
      <c r="Z26" s="136" t="s">
        <v>41</v>
      </c>
      <c r="AA26" s="137">
        <v>17</v>
      </c>
      <c r="AB26" s="137">
        <v>12</v>
      </c>
      <c r="AC26" s="138">
        <f t="shared" si="0"/>
        <v>-5</v>
      </c>
    </row>
    <row r="27" spans="2:29" ht="12.75" x14ac:dyDescent="0.2">
      <c r="B27" s="4" t="s">
        <v>53</v>
      </c>
      <c r="C27" s="17">
        <v>36</v>
      </c>
      <c r="E27" s="4" t="s">
        <v>57</v>
      </c>
      <c r="F27" s="17">
        <v>15</v>
      </c>
      <c r="H27" s="4" t="s">
        <v>27</v>
      </c>
      <c r="I27" s="17">
        <v>9092.6749999999993</v>
      </c>
      <c r="K27" s="4" t="s">
        <v>9</v>
      </c>
      <c r="L27" s="17">
        <v>3467.2170000000001</v>
      </c>
      <c r="N27" s="4" t="s">
        <v>59</v>
      </c>
      <c r="O27" s="17">
        <v>273.34185714285712</v>
      </c>
      <c r="Q27" s="4" t="s">
        <v>25</v>
      </c>
      <c r="R27" s="17">
        <v>247.3313</v>
      </c>
      <c r="W27">
        <v>18</v>
      </c>
      <c r="X27" s="135" t="s">
        <v>86</v>
      </c>
      <c r="Z27" s="136" t="s">
        <v>59</v>
      </c>
      <c r="AA27" s="137">
        <v>18</v>
      </c>
      <c r="AB27" s="137">
        <v>9</v>
      </c>
      <c r="AC27" s="138">
        <f t="shared" si="0"/>
        <v>-9</v>
      </c>
    </row>
    <row r="28" spans="2:29" ht="12.75" x14ac:dyDescent="0.2">
      <c r="B28" s="4" t="s">
        <v>6</v>
      </c>
      <c r="C28" s="17">
        <v>35</v>
      </c>
      <c r="E28" s="4" t="s">
        <v>1</v>
      </c>
      <c r="F28" s="17">
        <v>15</v>
      </c>
      <c r="H28" s="4" t="s">
        <v>43</v>
      </c>
      <c r="I28" s="17">
        <v>7825.7619999999997</v>
      </c>
      <c r="K28" s="4" t="s">
        <v>51</v>
      </c>
      <c r="L28" s="17">
        <v>5056.2479999999996</v>
      </c>
      <c r="N28" s="4" t="s">
        <v>62</v>
      </c>
      <c r="O28" s="17">
        <v>273.02736842105264</v>
      </c>
      <c r="Q28" s="4" t="s">
        <v>9</v>
      </c>
      <c r="R28" s="17">
        <v>247.65835714285714</v>
      </c>
      <c r="W28">
        <v>19</v>
      </c>
      <c r="X28" s="135" t="s">
        <v>27</v>
      </c>
      <c r="Z28" s="136" t="s">
        <v>62</v>
      </c>
      <c r="AA28" s="137">
        <v>19</v>
      </c>
      <c r="AB28" s="137">
        <v>17</v>
      </c>
      <c r="AC28" s="138">
        <f t="shared" si="0"/>
        <v>-2</v>
      </c>
    </row>
    <row r="29" spans="2:29" ht="12.75" x14ac:dyDescent="0.2">
      <c r="B29" s="4" t="s">
        <v>21</v>
      </c>
      <c r="C29" s="17">
        <v>33</v>
      </c>
      <c r="E29" s="4" t="s">
        <v>51</v>
      </c>
      <c r="F29" s="17">
        <v>19</v>
      </c>
      <c r="H29" s="4" t="s">
        <v>11</v>
      </c>
      <c r="I29" s="17">
        <v>7256.8710000000001</v>
      </c>
      <c r="K29" s="4" t="s">
        <v>49</v>
      </c>
      <c r="L29" s="17">
        <v>5243.0330000000004</v>
      </c>
      <c r="N29" s="4" t="s">
        <v>51</v>
      </c>
      <c r="O29" s="17">
        <v>266.11831578947368</v>
      </c>
      <c r="Q29" s="4" t="s">
        <v>15</v>
      </c>
      <c r="R29" s="17">
        <v>248.83675000000002</v>
      </c>
      <c r="W29">
        <v>20</v>
      </c>
      <c r="X29" s="135" t="s">
        <v>23</v>
      </c>
      <c r="Z29" s="136" t="s">
        <v>65</v>
      </c>
      <c r="AA29" s="137">
        <v>20</v>
      </c>
      <c r="AB29" s="137">
        <v>30</v>
      </c>
      <c r="AC29" s="138">
        <f t="shared" si="0"/>
        <v>10</v>
      </c>
    </row>
    <row r="30" spans="2:29" ht="12.75" x14ac:dyDescent="0.2">
      <c r="B30" s="4" t="s">
        <v>27</v>
      </c>
      <c r="C30" s="17">
        <v>31</v>
      </c>
      <c r="E30" s="4" t="s">
        <v>15</v>
      </c>
      <c r="F30" s="17">
        <v>24</v>
      </c>
      <c r="H30" s="4" t="s">
        <v>13</v>
      </c>
      <c r="I30" s="17">
        <v>6966.1139999999996</v>
      </c>
      <c r="K30" s="4" t="s">
        <v>35</v>
      </c>
      <c r="L30" s="17">
        <v>5279.6019999999999</v>
      </c>
      <c r="N30" s="4" t="s">
        <v>67</v>
      </c>
      <c r="O30" s="17">
        <v>262.2802857142857</v>
      </c>
      <c r="Q30" s="4" t="s">
        <v>53</v>
      </c>
      <c r="R30" s="17">
        <v>257.39855555555556</v>
      </c>
      <c r="W30">
        <v>21</v>
      </c>
      <c r="X30" s="135" t="s">
        <v>9</v>
      </c>
      <c r="Z30" s="136" t="s">
        <v>29</v>
      </c>
      <c r="AA30" s="137">
        <v>21</v>
      </c>
      <c r="AB30" s="137">
        <v>31</v>
      </c>
      <c r="AC30" s="138">
        <f t="shared" si="0"/>
        <v>10</v>
      </c>
    </row>
    <row r="31" spans="2:29" ht="12.75" x14ac:dyDescent="0.2">
      <c r="B31" s="4" t="s">
        <v>43</v>
      </c>
      <c r="C31" s="17">
        <v>28</v>
      </c>
      <c r="E31" s="4" t="s">
        <v>43</v>
      </c>
      <c r="F31" s="17">
        <v>28</v>
      </c>
      <c r="H31" s="4" t="s">
        <v>21</v>
      </c>
      <c r="I31" s="17">
        <v>6902.13</v>
      </c>
      <c r="K31" s="4" t="s">
        <v>15</v>
      </c>
      <c r="L31" s="17">
        <v>5972.0820000000003</v>
      </c>
      <c r="N31" s="4" t="s">
        <v>65</v>
      </c>
      <c r="O31" s="17">
        <v>261.03459523809522</v>
      </c>
      <c r="Q31" s="4" t="s">
        <v>61</v>
      </c>
      <c r="R31" s="17">
        <v>260.87432857142858</v>
      </c>
      <c r="W31">
        <v>22</v>
      </c>
      <c r="X31" s="135" t="s">
        <v>15</v>
      </c>
      <c r="Z31" s="136" t="s">
        <v>23</v>
      </c>
      <c r="AA31" s="137">
        <v>22</v>
      </c>
      <c r="AB31" s="137">
        <v>20</v>
      </c>
      <c r="AC31" s="138">
        <f t="shared" si="0"/>
        <v>-2</v>
      </c>
    </row>
    <row r="32" spans="2:29" ht="12.75" x14ac:dyDescent="0.2">
      <c r="B32" s="4" t="s">
        <v>35</v>
      </c>
      <c r="C32" s="17">
        <v>28</v>
      </c>
      <c r="E32" s="4" t="s">
        <v>35</v>
      </c>
      <c r="F32" s="17">
        <v>28</v>
      </c>
      <c r="H32" s="4" t="s">
        <v>15</v>
      </c>
      <c r="I32" s="17">
        <v>5972.0820000000003</v>
      </c>
      <c r="K32" s="4" t="s">
        <v>21</v>
      </c>
      <c r="L32" s="17">
        <v>6902.13</v>
      </c>
      <c r="N32" s="4" t="s">
        <v>61</v>
      </c>
      <c r="O32" s="17">
        <v>260.87432857142858</v>
      </c>
      <c r="Q32" s="4" t="s">
        <v>65</v>
      </c>
      <c r="R32" s="17">
        <v>261.03459523809522</v>
      </c>
      <c r="W32">
        <v>23</v>
      </c>
      <c r="X32" s="135" t="s">
        <v>67</v>
      </c>
      <c r="Z32" s="136" t="s">
        <v>51</v>
      </c>
      <c r="AA32" s="137">
        <v>23</v>
      </c>
      <c r="AB32" s="137">
        <v>6</v>
      </c>
      <c r="AC32" s="138">
        <f t="shared" si="0"/>
        <v>-17</v>
      </c>
    </row>
    <row r="33" spans="2:29" ht="12.75" x14ac:dyDescent="0.2">
      <c r="B33" s="4" t="s">
        <v>15</v>
      </c>
      <c r="C33" s="17">
        <v>24</v>
      </c>
      <c r="E33" s="4" t="s">
        <v>27</v>
      </c>
      <c r="F33" s="17">
        <v>31</v>
      </c>
      <c r="H33" s="4" t="s">
        <v>35</v>
      </c>
      <c r="I33" s="17">
        <v>5279.6019999999999</v>
      </c>
      <c r="K33" s="4" t="s">
        <v>13</v>
      </c>
      <c r="L33" s="17">
        <v>6966.1139999999996</v>
      </c>
      <c r="N33" s="4" t="s">
        <v>53</v>
      </c>
      <c r="O33" s="17">
        <v>257.39855555555556</v>
      </c>
      <c r="Q33" s="4" t="s">
        <v>67</v>
      </c>
      <c r="R33" s="17">
        <v>262.2802857142857</v>
      </c>
      <c r="W33">
        <v>24</v>
      </c>
      <c r="X33" s="135" t="s">
        <v>55</v>
      </c>
      <c r="Z33" s="136" t="s">
        <v>25</v>
      </c>
      <c r="AA33" s="137">
        <v>24</v>
      </c>
      <c r="AB33" s="137">
        <v>15</v>
      </c>
      <c r="AC33" s="138">
        <f t="shared" si="0"/>
        <v>-9</v>
      </c>
    </row>
    <row r="34" spans="2:29" ht="12.75" x14ac:dyDescent="0.2">
      <c r="B34" s="4" t="s">
        <v>51</v>
      </c>
      <c r="C34" s="17">
        <v>19</v>
      </c>
      <c r="E34" s="4" t="s">
        <v>21</v>
      </c>
      <c r="F34" s="17">
        <v>33</v>
      </c>
      <c r="H34" s="4" t="s">
        <v>49</v>
      </c>
      <c r="I34" s="17">
        <v>5243.0330000000004</v>
      </c>
      <c r="K34" s="4" t="s">
        <v>11</v>
      </c>
      <c r="L34" s="17">
        <v>7256.8710000000001</v>
      </c>
      <c r="N34" s="4" t="s">
        <v>15</v>
      </c>
      <c r="O34" s="17">
        <v>248.83675000000002</v>
      </c>
      <c r="Q34" s="4" t="s">
        <v>51</v>
      </c>
      <c r="R34" s="17">
        <v>266.11831578947368</v>
      </c>
      <c r="W34">
        <v>25</v>
      </c>
      <c r="X34" s="135" t="s">
        <v>45</v>
      </c>
      <c r="Z34" s="136" t="s">
        <v>43</v>
      </c>
      <c r="AA34" s="137">
        <v>25</v>
      </c>
      <c r="AB34" s="137">
        <v>10</v>
      </c>
      <c r="AC34" s="138">
        <f t="shared" si="0"/>
        <v>-15</v>
      </c>
    </row>
    <row r="35" spans="2:29" ht="12.75" x14ac:dyDescent="0.2">
      <c r="B35" s="4" t="s">
        <v>1</v>
      </c>
      <c r="C35" s="17">
        <v>15</v>
      </c>
      <c r="E35" s="4" t="s">
        <v>6</v>
      </c>
      <c r="F35" s="17">
        <v>35</v>
      </c>
      <c r="H35" s="4" t="s">
        <v>51</v>
      </c>
      <c r="I35" s="17">
        <v>5056.2479999999996</v>
      </c>
      <c r="K35" s="4" t="s">
        <v>43</v>
      </c>
      <c r="L35" s="17">
        <v>7825.7619999999997</v>
      </c>
      <c r="N35" s="4" t="s">
        <v>9</v>
      </c>
      <c r="O35" s="17">
        <v>247.65835714285714</v>
      </c>
      <c r="Q35" s="4" t="s">
        <v>62</v>
      </c>
      <c r="R35" s="17">
        <v>273.02736842105264</v>
      </c>
      <c r="W35">
        <v>26</v>
      </c>
      <c r="X35" s="135" t="s">
        <v>7</v>
      </c>
      <c r="Z35" s="136" t="s">
        <v>21</v>
      </c>
      <c r="AA35" s="137">
        <v>26</v>
      </c>
      <c r="AB35" s="137">
        <v>13</v>
      </c>
      <c r="AC35" s="138">
        <f t="shared" si="0"/>
        <v>-13</v>
      </c>
    </row>
    <row r="36" spans="2:29" ht="12.75" x14ac:dyDescent="0.2">
      <c r="B36" s="4" t="s">
        <v>57</v>
      </c>
      <c r="C36" s="17">
        <v>15</v>
      </c>
      <c r="E36" s="4" t="s">
        <v>53</v>
      </c>
      <c r="F36" s="17">
        <v>36</v>
      </c>
      <c r="H36" s="4" t="s">
        <v>9</v>
      </c>
      <c r="I36" s="17">
        <v>3467.2170000000001</v>
      </c>
      <c r="K36" s="4" t="s">
        <v>27</v>
      </c>
      <c r="L36" s="17">
        <v>9092.6749999999993</v>
      </c>
      <c r="N36" s="4" t="s">
        <v>25</v>
      </c>
      <c r="O36" s="17">
        <v>247.3313</v>
      </c>
      <c r="Q36" s="4" t="s">
        <v>59</v>
      </c>
      <c r="R36" s="17">
        <v>273.34185714285712</v>
      </c>
      <c r="W36">
        <v>27</v>
      </c>
      <c r="X36" s="135" t="s">
        <v>35</v>
      </c>
      <c r="Z36" s="136" t="s">
        <v>15</v>
      </c>
      <c r="AA36" s="137">
        <v>27</v>
      </c>
      <c r="AB36" s="137">
        <v>22</v>
      </c>
      <c r="AC36" s="138">
        <f t="shared" si="0"/>
        <v>-5</v>
      </c>
    </row>
    <row r="37" spans="2:29" ht="12.75" x14ac:dyDescent="0.2">
      <c r="B37" s="4" t="s">
        <v>49</v>
      </c>
      <c r="C37" s="17">
        <v>14</v>
      </c>
      <c r="E37" s="4" t="s">
        <v>62</v>
      </c>
      <c r="F37" s="17">
        <v>38</v>
      </c>
      <c r="H37" s="4" t="s">
        <v>45</v>
      </c>
      <c r="I37" s="17">
        <v>3371.4679999999998</v>
      </c>
      <c r="K37" s="4" t="s">
        <v>53</v>
      </c>
      <c r="L37" s="17">
        <v>9266.348</v>
      </c>
      <c r="N37" s="4" t="s">
        <v>86</v>
      </c>
      <c r="O37" s="17">
        <v>235.552875</v>
      </c>
      <c r="Q37" s="4" t="s">
        <v>30</v>
      </c>
      <c r="R37" s="17">
        <v>277.29465094339622</v>
      </c>
      <c r="W37">
        <v>28</v>
      </c>
      <c r="X37" s="135" t="s">
        <v>33</v>
      </c>
      <c r="Z37" s="136" t="s">
        <v>5</v>
      </c>
      <c r="AA37" s="137">
        <v>28</v>
      </c>
      <c r="AB37" s="137">
        <v>36</v>
      </c>
      <c r="AC37" s="138">
        <f t="shared" si="0"/>
        <v>8</v>
      </c>
    </row>
    <row r="38" spans="2:29" ht="12.75" x14ac:dyDescent="0.2">
      <c r="B38" s="4" t="s">
        <v>17</v>
      </c>
      <c r="C38" s="17">
        <v>14</v>
      </c>
      <c r="E38" s="4" t="s">
        <v>13</v>
      </c>
      <c r="F38" s="17">
        <v>39</v>
      </c>
      <c r="H38" s="4" t="s">
        <v>29</v>
      </c>
      <c r="I38" s="17">
        <v>3126.3629999999998</v>
      </c>
      <c r="K38" s="4" t="s">
        <v>62</v>
      </c>
      <c r="L38" s="17">
        <v>10375.040000000001</v>
      </c>
      <c r="N38" s="4" t="s">
        <v>23</v>
      </c>
      <c r="O38" s="17">
        <v>218.77636363636364</v>
      </c>
      <c r="Q38" s="4" t="s">
        <v>43</v>
      </c>
      <c r="R38" s="17">
        <v>279.49149999999997</v>
      </c>
      <c r="W38">
        <v>29</v>
      </c>
      <c r="X38" s="135" t="s">
        <v>61</v>
      </c>
      <c r="Z38" s="136" t="s">
        <v>11</v>
      </c>
      <c r="AA38" s="137">
        <v>29</v>
      </c>
      <c r="AB38" s="137">
        <v>11</v>
      </c>
      <c r="AC38" s="138">
        <f t="shared" si="0"/>
        <v>-18</v>
      </c>
    </row>
    <row r="39" spans="2:29" ht="12.75" x14ac:dyDescent="0.2">
      <c r="B39" s="4" t="s">
        <v>9</v>
      </c>
      <c r="C39" s="17">
        <v>14</v>
      </c>
      <c r="E39" s="4" t="s">
        <v>7</v>
      </c>
      <c r="F39" s="17">
        <v>41</v>
      </c>
      <c r="H39" s="4" t="s">
        <v>1</v>
      </c>
      <c r="I39" s="17">
        <v>2753.4540000000002</v>
      </c>
      <c r="K39" s="4" t="s">
        <v>65</v>
      </c>
      <c r="L39" s="17">
        <v>10963.453</v>
      </c>
      <c r="N39" s="4" t="s">
        <v>21</v>
      </c>
      <c r="O39" s="17">
        <v>209.15545454545455</v>
      </c>
      <c r="Q39" s="4" t="s">
        <v>55</v>
      </c>
      <c r="R39" s="17">
        <v>280.54124999999999</v>
      </c>
      <c r="W39">
        <v>30</v>
      </c>
      <c r="X39" s="135" t="s">
        <v>65</v>
      </c>
      <c r="Z39" s="136" t="s">
        <v>3</v>
      </c>
      <c r="AA39" s="137">
        <v>30</v>
      </c>
      <c r="AB39" s="137">
        <v>32</v>
      </c>
      <c r="AC39" s="138">
        <f t="shared" si="0"/>
        <v>2</v>
      </c>
    </row>
    <row r="40" spans="2:29" ht="12.75" x14ac:dyDescent="0.2">
      <c r="B40" s="4" t="s">
        <v>45</v>
      </c>
      <c r="C40" s="17">
        <v>12</v>
      </c>
      <c r="E40" s="4" t="s">
        <v>11</v>
      </c>
      <c r="F40" s="17">
        <v>41</v>
      </c>
      <c r="H40" s="4" t="s">
        <v>57</v>
      </c>
      <c r="I40" s="17">
        <v>2559.0070000000001</v>
      </c>
      <c r="K40" s="4" t="s">
        <v>19</v>
      </c>
      <c r="L40" s="17">
        <v>11037.285</v>
      </c>
      <c r="N40" s="4" t="s">
        <v>3</v>
      </c>
      <c r="O40" s="17">
        <v>198.453</v>
      </c>
      <c r="Q40" s="4" t="s">
        <v>45</v>
      </c>
      <c r="R40" s="17">
        <v>280.95566666666667</v>
      </c>
      <c r="W40">
        <v>31</v>
      </c>
      <c r="X40" s="135" t="s">
        <v>29</v>
      </c>
      <c r="Z40" s="136" t="s">
        <v>37</v>
      </c>
      <c r="AA40" s="137">
        <v>31</v>
      </c>
      <c r="AB40" s="137">
        <v>35</v>
      </c>
      <c r="AC40" s="138">
        <f t="shared" si="0"/>
        <v>4</v>
      </c>
    </row>
    <row r="41" spans="2:29" ht="12.75" x14ac:dyDescent="0.2">
      <c r="B41" s="4" t="s">
        <v>3</v>
      </c>
      <c r="C41" s="17">
        <v>11</v>
      </c>
      <c r="E41" s="4" t="s">
        <v>65</v>
      </c>
      <c r="F41" s="17">
        <v>42</v>
      </c>
      <c r="H41" s="4" t="s">
        <v>25</v>
      </c>
      <c r="I41" s="17">
        <v>2473.3130000000001</v>
      </c>
      <c r="K41" s="4" t="s">
        <v>59</v>
      </c>
      <c r="L41" s="17">
        <v>11480.358</v>
      </c>
      <c r="N41" s="4" t="s">
        <v>35</v>
      </c>
      <c r="O41" s="17">
        <v>188.55721428571428</v>
      </c>
      <c r="Q41" s="4" t="s">
        <v>29</v>
      </c>
      <c r="R41" s="17">
        <v>284.21481818181815</v>
      </c>
      <c r="W41">
        <v>32</v>
      </c>
      <c r="X41" s="135" t="s">
        <v>3</v>
      </c>
      <c r="Z41" s="136" t="s">
        <v>13</v>
      </c>
      <c r="AA41" s="137">
        <v>32</v>
      </c>
      <c r="AB41" s="137">
        <v>16</v>
      </c>
      <c r="AC41" s="138">
        <f t="shared" si="0"/>
        <v>-16</v>
      </c>
    </row>
    <row r="42" spans="2:29" ht="12.75" x14ac:dyDescent="0.2">
      <c r="B42" s="4" t="s">
        <v>29</v>
      </c>
      <c r="C42" s="17">
        <v>11</v>
      </c>
      <c r="E42" s="4" t="s">
        <v>59</v>
      </c>
      <c r="F42" s="17">
        <v>42</v>
      </c>
      <c r="H42" s="4" t="s">
        <v>23</v>
      </c>
      <c r="I42" s="17">
        <v>2406.54</v>
      </c>
      <c r="K42" s="4" t="s">
        <v>6</v>
      </c>
      <c r="L42" s="17">
        <v>12042.895</v>
      </c>
      <c r="N42" s="4" t="s">
        <v>1</v>
      </c>
      <c r="O42" s="17">
        <v>183.56360000000001</v>
      </c>
      <c r="Q42" s="4" t="s">
        <v>41</v>
      </c>
      <c r="R42" s="17">
        <v>289.02595555555553</v>
      </c>
      <c r="W42">
        <v>33</v>
      </c>
      <c r="X42" s="135" t="s">
        <v>19</v>
      </c>
      <c r="Z42" s="136" t="s">
        <v>35</v>
      </c>
      <c r="AA42" s="137">
        <v>33</v>
      </c>
      <c r="AB42" s="137">
        <v>27</v>
      </c>
      <c r="AC42" s="138">
        <f t="shared" si="0"/>
        <v>-6</v>
      </c>
    </row>
    <row r="43" spans="2:29" ht="12.75" x14ac:dyDescent="0.2">
      <c r="B43" s="4" t="s">
        <v>23</v>
      </c>
      <c r="C43" s="17">
        <v>11</v>
      </c>
      <c r="E43" s="4" t="s">
        <v>41</v>
      </c>
      <c r="F43" s="17">
        <v>45</v>
      </c>
      <c r="H43" s="4" t="s">
        <v>3</v>
      </c>
      <c r="I43" s="17">
        <v>2182.9830000000002</v>
      </c>
      <c r="K43" s="4" t="s">
        <v>41</v>
      </c>
      <c r="L43" s="17">
        <v>13006.168</v>
      </c>
      <c r="N43" s="4" t="s">
        <v>13</v>
      </c>
      <c r="O43" s="17">
        <v>178.6183076923077</v>
      </c>
      <c r="Q43" s="4" t="s">
        <v>27</v>
      </c>
      <c r="R43" s="17">
        <v>293.31209677419355</v>
      </c>
      <c r="W43">
        <v>34</v>
      </c>
      <c r="X43" s="135" t="s">
        <v>57</v>
      </c>
      <c r="Z43" s="136" t="s">
        <v>1</v>
      </c>
      <c r="AA43" s="137">
        <v>34</v>
      </c>
      <c r="AB43" s="137">
        <v>8</v>
      </c>
      <c r="AC43" s="138">
        <f t="shared" si="0"/>
        <v>-26</v>
      </c>
    </row>
    <row r="44" spans="2:29" ht="12.75" x14ac:dyDescent="0.2">
      <c r="B44" s="4" t="s">
        <v>25</v>
      </c>
      <c r="C44" s="17">
        <v>10</v>
      </c>
      <c r="E44" s="4" t="s">
        <v>31</v>
      </c>
      <c r="F44" s="17">
        <v>54</v>
      </c>
      <c r="H44" s="4" t="s">
        <v>86</v>
      </c>
      <c r="I44" s="17">
        <v>1884.423</v>
      </c>
      <c r="K44" s="4" t="s">
        <v>7</v>
      </c>
      <c r="L44" s="17">
        <v>13188.169</v>
      </c>
      <c r="N44" s="4" t="s">
        <v>37</v>
      </c>
      <c r="O44" s="17">
        <v>178.56949999999998</v>
      </c>
      <c r="Q44" s="4" t="s">
        <v>66</v>
      </c>
      <c r="R44" s="17">
        <v>299.2732111111111</v>
      </c>
      <c r="W44">
        <v>35</v>
      </c>
      <c r="X44" s="135" t="s">
        <v>37</v>
      </c>
      <c r="Z44" s="136" t="s">
        <v>19</v>
      </c>
      <c r="AA44" s="137">
        <v>35</v>
      </c>
      <c r="AB44" s="137">
        <v>33</v>
      </c>
      <c r="AC44" s="138">
        <f t="shared" si="0"/>
        <v>-2</v>
      </c>
    </row>
    <row r="45" spans="2:29" ht="12.75" x14ac:dyDescent="0.2">
      <c r="B45" s="4" t="s">
        <v>86</v>
      </c>
      <c r="C45" s="17">
        <v>8</v>
      </c>
      <c r="E45" s="4" t="s">
        <v>19</v>
      </c>
      <c r="F45" s="17">
        <v>63</v>
      </c>
      <c r="H45" s="4" t="s">
        <v>17</v>
      </c>
      <c r="I45" s="17">
        <v>1708.93</v>
      </c>
      <c r="K45" s="4" t="s">
        <v>67</v>
      </c>
      <c r="L45" s="17">
        <v>16523.657999999999</v>
      </c>
      <c r="N45" s="4" t="s">
        <v>11</v>
      </c>
      <c r="O45" s="17">
        <v>176.99685365853659</v>
      </c>
      <c r="Q45" s="4" t="s">
        <v>31</v>
      </c>
      <c r="R45" s="17">
        <v>320.2993518518519</v>
      </c>
      <c r="W45">
        <v>36</v>
      </c>
      <c r="X45" s="135" t="s">
        <v>5</v>
      </c>
      <c r="Z45" s="136" t="s">
        <v>47</v>
      </c>
      <c r="AA45" s="137">
        <v>36</v>
      </c>
      <c r="AB45" s="137">
        <v>38</v>
      </c>
      <c r="AC45" s="138">
        <f t="shared" si="0"/>
        <v>2</v>
      </c>
    </row>
    <row r="46" spans="2:29" ht="12.75" x14ac:dyDescent="0.2">
      <c r="B46" s="4" t="s">
        <v>37</v>
      </c>
      <c r="C46" s="17">
        <v>6</v>
      </c>
      <c r="E46" s="4" t="s">
        <v>67</v>
      </c>
      <c r="F46" s="17">
        <v>63</v>
      </c>
      <c r="H46" s="4" t="s">
        <v>55</v>
      </c>
      <c r="I46" s="17">
        <v>1122.165</v>
      </c>
      <c r="K46" s="4" t="s">
        <v>31</v>
      </c>
      <c r="L46" s="17">
        <v>17296.165000000001</v>
      </c>
      <c r="N46" s="4" t="s">
        <v>19</v>
      </c>
      <c r="O46" s="17">
        <v>175.19499999999999</v>
      </c>
      <c r="Q46" s="4" t="s">
        <v>7</v>
      </c>
      <c r="R46" s="17">
        <v>321.66265853658535</v>
      </c>
      <c r="W46">
        <v>37</v>
      </c>
      <c r="X46" s="135" t="s">
        <v>17</v>
      </c>
      <c r="Z46" s="136" t="s">
        <v>57</v>
      </c>
      <c r="AA46" s="137">
        <v>37</v>
      </c>
      <c r="AB46" s="137">
        <v>34</v>
      </c>
      <c r="AC46" s="138">
        <f t="shared" si="0"/>
        <v>-3</v>
      </c>
    </row>
    <row r="47" spans="2:29" ht="12.75" x14ac:dyDescent="0.2">
      <c r="B47" s="4" t="s">
        <v>55</v>
      </c>
      <c r="C47" s="17">
        <v>4</v>
      </c>
      <c r="E47" s="4" t="s">
        <v>39</v>
      </c>
      <c r="F47" s="17">
        <v>65</v>
      </c>
      <c r="H47" s="4" t="s">
        <v>37</v>
      </c>
      <c r="I47" s="17">
        <v>1071.4169999999999</v>
      </c>
      <c r="K47" s="4" t="s">
        <v>61</v>
      </c>
      <c r="L47" s="17">
        <v>18261.203000000001</v>
      </c>
      <c r="N47" s="4" t="s">
        <v>47</v>
      </c>
      <c r="O47" s="17">
        <v>173.03800000000001</v>
      </c>
      <c r="Q47" s="4" t="s">
        <v>33</v>
      </c>
      <c r="R47" s="17">
        <v>332.89400000000001</v>
      </c>
      <c r="W47">
        <v>38</v>
      </c>
      <c r="X47" s="135" t="s">
        <v>47</v>
      </c>
      <c r="Z47" s="136" t="s">
        <v>17</v>
      </c>
      <c r="AA47" s="137">
        <v>38</v>
      </c>
      <c r="AB47" s="137">
        <v>37</v>
      </c>
      <c r="AC47" s="138">
        <f t="shared" si="0"/>
        <v>-1</v>
      </c>
    </row>
    <row r="48" spans="2:29" ht="12.75" x14ac:dyDescent="0.2">
      <c r="B48" s="4" t="s">
        <v>5</v>
      </c>
      <c r="C48" s="17">
        <v>3</v>
      </c>
      <c r="E48" s="4" t="s">
        <v>61</v>
      </c>
      <c r="F48" s="17">
        <v>70</v>
      </c>
      <c r="H48" s="4" t="s">
        <v>5</v>
      </c>
      <c r="I48" s="17">
        <v>363.63299999999998</v>
      </c>
      <c r="K48" s="4" t="s">
        <v>39</v>
      </c>
      <c r="L48" s="17">
        <v>22735.81</v>
      </c>
      <c r="N48" s="4" t="s">
        <v>57</v>
      </c>
      <c r="O48" s="17">
        <v>170.60046666666668</v>
      </c>
      <c r="Q48" s="4" t="s">
        <v>6</v>
      </c>
      <c r="R48" s="17">
        <v>344.0827142857143</v>
      </c>
      <c r="Z48" s="136"/>
      <c r="AA48" s="137"/>
      <c r="AB48" s="137"/>
      <c r="AC48" s="137"/>
    </row>
    <row r="49" spans="2:18" x14ac:dyDescent="0.2">
      <c r="B49" s="4" t="s">
        <v>47</v>
      </c>
      <c r="C49" s="17">
        <v>2</v>
      </c>
      <c r="E49" s="4" t="s">
        <v>66</v>
      </c>
      <c r="F49" s="17">
        <v>90</v>
      </c>
      <c r="H49" s="4" t="s">
        <v>47</v>
      </c>
      <c r="I49" s="17">
        <v>346.07600000000002</v>
      </c>
      <c r="K49" s="4" t="s">
        <v>66</v>
      </c>
      <c r="L49" s="17">
        <v>26934.589</v>
      </c>
      <c r="N49" s="4" t="s">
        <v>17</v>
      </c>
      <c r="O49" s="17">
        <v>122.06642857142857</v>
      </c>
      <c r="Q49" s="4" t="s">
        <v>39</v>
      </c>
      <c r="R49" s="17">
        <v>349.78169230769231</v>
      </c>
    </row>
    <row r="50" spans="2:18" x14ac:dyDescent="0.2">
      <c r="B50" s="4" t="s">
        <v>33</v>
      </c>
      <c r="C50" s="17">
        <v>1</v>
      </c>
      <c r="E50" s="4" t="s">
        <v>30</v>
      </c>
      <c r="F50" s="17">
        <v>106</v>
      </c>
      <c r="H50" s="4" t="s">
        <v>33</v>
      </c>
      <c r="I50" s="17">
        <v>332.89400000000001</v>
      </c>
      <c r="K50" s="4" t="s">
        <v>30</v>
      </c>
      <c r="L50" s="17">
        <v>29393.233</v>
      </c>
      <c r="N50" s="4" t="s">
        <v>5</v>
      </c>
      <c r="O50" s="17">
        <v>121.211</v>
      </c>
      <c r="Q50" s="4" t="s">
        <v>49</v>
      </c>
      <c r="R50" s="17">
        <v>374.50235714285719</v>
      </c>
    </row>
    <row r="51" spans="2:18" x14ac:dyDescent="0.2">
      <c r="B51" s="4" t="s">
        <v>117</v>
      </c>
      <c r="C51" s="17">
        <v>1184</v>
      </c>
      <c r="E51" s="4" t="s">
        <v>79</v>
      </c>
      <c r="F51" s="17">
        <v>1184</v>
      </c>
      <c r="H51" s="4" t="s">
        <v>115</v>
      </c>
      <c r="I51" s="17">
        <v>311268.77400000003</v>
      </c>
      <c r="K51" s="236" t="s">
        <v>79</v>
      </c>
      <c r="L51" s="237">
        <v>311268.77400000003</v>
      </c>
      <c r="N51" s="4" t="s">
        <v>116</v>
      </c>
      <c r="O51" s="17">
        <v>248.83125528919783</v>
      </c>
      <c r="Q51" s="4" t="s">
        <v>79</v>
      </c>
      <c r="R51" s="17">
        <v>248.83125528919783</v>
      </c>
    </row>
  </sheetData>
  <pageMargins left="0.7" right="0.7" top="0.75" bottom="0.75" header="0.3" footer="0.3"/>
  <pageSetup paperSize="9" orientation="portrait" verticalDpi="0"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7011C-80EE-49BE-8420-310B6C1DCF6F}">
  <sheetPr>
    <tabColor theme="9"/>
  </sheetPr>
  <dimension ref="A2:BM59"/>
  <sheetViews>
    <sheetView workbookViewId="0">
      <selection activeCell="C9" sqref="C9"/>
    </sheetView>
  </sheetViews>
  <sheetFormatPr baseColWidth="10" defaultRowHeight="12" x14ac:dyDescent="0.2"/>
  <cols>
    <col min="1" max="1" width="19.83203125" customWidth="1"/>
    <col min="2" max="2" width="12.83203125" customWidth="1"/>
    <col min="3" max="28" width="7.1640625" customWidth="1"/>
    <col min="29" max="29" width="8.1640625" customWidth="1"/>
  </cols>
  <sheetData>
    <row r="2" spans="1:65" x14ac:dyDescent="0.2">
      <c r="C2" t="s">
        <v>89</v>
      </c>
    </row>
    <row r="3" spans="1:65" x14ac:dyDescent="0.2">
      <c r="C3" t="s">
        <v>104</v>
      </c>
    </row>
    <row r="4" spans="1:65" x14ac:dyDescent="0.2">
      <c r="C4" t="s">
        <v>105</v>
      </c>
    </row>
    <row r="5" spans="1:65" x14ac:dyDescent="0.2">
      <c r="C5" t="s">
        <v>2</v>
      </c>
    </row>
    <row r="6" spans="1:65" x14ac:dyDescent="0.2">
      <c r="A6" s="3" t="s">
        <v>82</v>
      </c>
      <c r="B6" t="s">
        <v>89</v>
      </c>
    </row>
    <row r="7" spans="1:65" x14ac:dyDescent="0.2">
      <c r="C7" s="19" t="str">
        <f>IF(B6=C2,C5,IF(B6=C3,C4,B6))</f>
        <v>Trøndelag</v>
      </c>
    </row>
    <row r="8" spans="1:65" x14ac:dyDescent="0.2">
      <c r="C8" t="str">
        <f>_xlfn.CONCAT("Antall melekeverandører i ",C7," 1995 -2024")</f>
        <v>Antall melekeverandører i Trøndelag 1995 -2024</v>
      </c>
    </row>
    <row r="12" spans="1:65" x14ac:dyDescent="0.2">
      <c r="A12" s="3" t="s">
        <v>90</v>
      </c>
      <c r="C12" s="3" t="s">
        <v>64</v>
      </c>
      <c r="AI12" s="3" t="s">
        <v>90</v>
      </c>
      <c r="AJ12" s="3" t="s">
        <v>64</v>
      </c>
    </row>
    <row r="13" spans="1:65" x14ac:dyDescent="0.2">
      <c r="A13" s="3" t="s">
        <v>82</v>
      </c>
      <c r="B13" s="3" t="s">
        <v>85</v>
      </c>
      <c r="C13">
        <v>1995</v>
      </c>
      <c r="D13">
        <v>1996</v>
      </c>
      <c r="E13">
        <v>1997</v>
      </c>
      <c r="F13">
        <v>1998</v>
      </c>
      <c r="G13">
        <v>1999</v>
      </c>
      <c r="H13">
        <v>2000</v>
      </c>
      <c r="I13">
        <v>2001</v>
      </c>
      <c r="J13">
        <v>2002</v>
      </c>
      <c r="K13">
        <v>2003</v>
      </c>
      <c r="L13">
        <v>2004</v>
      </c>
      <c r="M13">
        <v>2005</v>
      </c>
      <c r="N13">
        <v>2006</v>
      </c>
      <c r="O13">
        <v>2007</v>
      </c>
      <c r="P13">
        <v>2008</v>
      </c>
      <c r="Q13">
        <v>2009</v>
      </c>
      <c r="R13">
        <v>2010</v>
      </c>
      <c r="S13">
        <v>2011</v>
      </c>
      <c r="T13">
        <v>2012</v>
      </c>
      <c r="U13">
        <v>2013</v>
      </c>
      <c r="V13">
        <v>2014</v>
      </c>
      <c r="W13">
        <v>2015</v>
      </c>
      <c r="X13">
        <v>2016</v>
      </c>
      <c r="Y13">
        <v>2017</v>
      </c>
      <c r="Z13">
        <v>2018</v>
      </c>
      <c r="AA13">
        <v>2019</v>
      </c>
      <c r="AB13">
        <v>2020</v>
      </c>
      <c r="AC13">
        <v>2021</v>
      </c>
      <c r="AD13">
        <v>2022</v>
      </c>
      <c r="AE13">
        <v>2023</v>
      </c>
      <c r="AF13">
        <v>2024</v>
      </c>
      <c r="AI13" s="3" t="s">
        <v>85</v>
      </c>
      <c r="AJ13">
        <v>1995</v>
      </c>
      <c r="AK13">
        <v>1996</v>
      </c>
      <c r="AL13">
        <v>1997</v>
      </c>
      <c r="AM13">
        <v>1998</v>
      </c>
      <c r="AN13">
        <v>1999</v>
      </c>
      <c r="AO13">
        <v>2000</v>
      </c>
      <c r="AP13">
        <v>2001</v>
      </c>
      <c r="AQ13">
        <v>2002</v>
      </c>
      <c r="AR13">
        <v>2003</v>
      </c>
      <c r="AS13">
        <v>2004</v>
      </c>
      <c r="AT13">
        <v>2005</v>
      </c>
      <c r="AU13">
        <v>2006</v>
      </c>
      <c r="AV13">
        <v>2007</v>
      </c>
      <c r="AW13">
        <v>2008</v>
      </c>
      <c r="AX13">
        <v>2009</v>
      </c>
      <c r="AY13">
        <v>2010</v>
      </c>
      <c r="AZ13">
        <v>2011</v>
      </c>
      <c r="BA13">
        <v>2012</v>
      </c>
      <c r="BB13">
        <v>2013</v>
      </c>
      <c r="BC13">
        <v>2014</v>
      </c>
      <c r="BD13">
        <v>2015</v>
      </c>
      <c r="BE13">
        <v>2016</v>
      </c>
      <c r="BF13">
        <v>2017</v>
      </c>
      <c r="BG13">
        <v>2018</v>
      </c>
      <c r="BH13">
        <v>2019</v>
      </c>
      <c r="BI13">
        <v>2020</v>
      </c>
      <c r="BJ13">
        <v>2021</v>
      </c>
      <c r="BK13">
        <v>2022</v>
      </c>
      <c r="BL13">
        <v>2023</v>
      </c>
      <c r="BM13">
        <v>2024</v>
      </c>
    </row>
    <row r="14" spans="1:65" x14ac:dyDescent="0.2">
      <c r="A14" t="s">
        <v>1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I14" t="s">
        <v>55</v>
      </c>
      <c r="AJ14" s="17">
        <v>47</v>
      </c>
      <c r="AK14" s="17">
        <v>46</v>
      </c>
      <c r="AL14" s="17">
        <v>46</v>
      </c>
      <c r="AM14" s="17">
        <v>44</v>
      </c>
      <c r="AN14" s="17">
        <v>45</v>
      </c>
      <c r="AO14" s="17">
        <v>44</v>
      </c>
      <c r="AP14" s="17">
        <v>41</v>
      </c>
      <c r="AQ14" s="17">
        <v>39</v>
      </c>
      <c r="AR14" s="17">
        <v>37</v>
      </c>
      <c r="AS14" s="17">
        <v>35</v>
      </c>
      <c r="AT14" s="17">
        <v>32</v>
      </c>
      <c r="AU14" s="17">
        <v>26</v>
      </c>
      <c r="AV14" s="17">
        <v>22</v>
      </c>
      <c r="AW14" s="17">
        <v>19</v>
      </c>
      <c r="AX14" s="17">
        <v>16</v>
      </c>
      <c r="AY14" s="17">
        <v>14</v>
      </c>
      <c r="AZ14" s="17">
        <v>15</v>
      </c>
      <c r="BA14" s="17">
        <v>14</v>
      </c>
      <c r="BB14" s="17">
        <v>12</v>
      </c>
      <c r="BC14" s="17">
        <v>11</v>
      </c>
      <c r="BD14" s="17">
        <v>11</v>
      </c>
      <c r="BE14" s="17">
        <v>9</v>
      </c>
      <c r="BF14" s="17">
        <v>8</v>
      </c>
      <c r="BG14" s="17">
        <v>8</v>
      </c>
      <c r="BH14" s="17">
        <v>8</v>
      </c>
      <c r="BI14" s="17">
        <v>7</v>
      </c>
      <c r="BJ14" s="17">
        <v>6</v>
      </c>
      <c r="BK14" s="17">
        <v>6</v>
      </c>
      <c r="BL14" s="17">
        <v>5</v>
      </c>
      <c r="BM14" s="17">
        <v>4</v>
      </c>
    </row>
    <row r="15" spans="1:65" x14ac:dyDescent="0.2">
      <c r="B15" t="s">
        <v>1</v>
      </c>
      <c r="C15" s="17">
        <v>110</v>
      </c>
      <c r="D15" s="17">
        <v>108</v>
      </c>
      <c r="E15" s="17">
        <v>107</v>
      </c>
      <c r="F15" s="17">
        <v>103</v>
      </c>
      <c r="G15" s="17">
        <v>101</v>
      </c>
      <c r="H15" s="17">
        <v>96</v>
      </c>
      <c r="I15" s="17">
        <v>86</v>
      </c>
      <c r="J15" s="17">
        <v>77</v>
      </c>
      <c r="K15" s="17">
        <v>72</v>
      </c>
      <c r="L15" s="17">
        <v>67</v>
      </c>
      <c r="M15" s="17">
        <v>64</v>
      </c>
      <c r="N15" s="17">
        <v>54</v>
      </c>
      <c r="O15" s="17">
        <v>50</v>
      </c>
      <c r="P15" s="17">
        <v>45</v>
      </c>
      <c r="Q15" s="17">
        <v>42</v>
      </c>
      <c r="R15" s="17">
        <v>40</v>
      </c>
      <c r="S15" s="17">
        <v>41</v>
      </c>
      <c r="T15" s="17">
        <v>40</v>
      </c>
      <c r="U15" s="17">
        <v>38</v>
      </c>
      <c r="V15" s="17">
        <v>36</v>
      </c>
      <c r="W15" s="17">
        <v>33</v>
      </c>
      <c r="X15" s="17">
        <v>32</v>
      </c>
      <c r="Y15" s="17">
        <v>34</v>
      </c>
      <c r="Z15" s="17">
        <v>29</v>
      </c>
      <c r="AA15" s="17">
        <v>29</v>
      </c>
      <c r="AB15" s="17">
        <v>25</v>
      </c>
      <c r="AC15" s="17">
        <v>24</v>
      </c>
      <c r="AD15" s="17">
        <v>21</v>
      </c>
      <c r="AE15" s="17">
        <v>18</v>
      </c>
      <c r="AF15" s="17">
        <v>15</v>
      </c>
      <c r="AI15" t="s">
        <v>37</v>
      </c>
      <c r="AJ15" s="17">
        <v>33</v>
      </c>
      <c r="AK15" s="17">
        <v>32</v>
      </c>
      <c r="AL15" s="17">
        <v>32</v>
      </c>
      <c r="AM15" s="17">
        <v>32</v>
      </c>
      <c r="AN15" s="17">
        <v>29</v>
      </c>
      <c r="AO15" s="17">
        <v>28</v>
      </c>
      <c r="AP15" s="17">
        <v>25</v>
      </c>
      <c r="AQ15" s="17">
        <v>23</v>
      </c>
      <c r="AR15" s="17">
        <v>19</v>
      </c>
      <c r="AS15" s="17">
        <v>18</v>
      </c>
      <c r="AT15" s="17">
        <v>17</v>
      </c>
      <c r="AU15" s="17">
        <v>17</v>
      </c>
      <c r="AV15" s="17">
        <v>15</v>
      </c>
      <c r="AW15" s="17">
        <v>11</v>
      </c>
      <c r="AX15" s="17">
        <v>10</v>
      </c>
      <c r="AY15" s="17">
        <v>9</v>
      </c>
      <c r="AZ15" s="17">
        <v>9</v>
      </c>
      <c r="BA15" s="17">
        <v>9</v>
      </c>
      <c r="BB15" s="17">
        <v>9</v>
      </c>
      <c r="BC15" s="17">
        <v>9</v>
      </c>
      <c r="BD15" s="17">
        <v>10</v>
      </c>
      <c r="BE15" s="17">
        <v>10</v>
      </c>
      <c r="BF15" s="17">
        <v>10</v>
      </c>
      <c r="BG15" s="17">
        <v>8</v>
      </c>
      <c r="BH15" s="17">
        <v>8</v>
      </c>
      <c r="BI15" s="17">
        <v>7</v>
      </c>
      <c r="BJ15" s="17">
        <v>7</v>
      </c>
      <c r="BK15" s="17">
        <v>6</v>
      </c>
      <c r="BL15" s="17">
        <v>5</v>
      </c>
      <c r="BM15" s="17">
        <v>6</v>
      </c>
    </row>
    <row r="16" spans="1:65" x14ac:dyDescent="0.2">
      <c r="A16" t="s">
        <v>98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I16" t="s">
        <v>5</v>
      </c>
      <c r="AJ16" s="17">
        <v>20</v>
      </c>
      <c r="AK16" s="17">
        <v>20</v>
      </c>
      <c r="AL16" s="17">
        <v>20</v>
      </c>
      <c r="AM16" s="17">
        <v>19</v>
      </c>
      <c r="AN16" s="17">
        <v>18</v>
      </c>
      <c r="AO16" s="17">
        <v>17</v>
      </c>
      <c r="AP16" s="17">
        <v>13</v>
      </c>
      <c r="AQ16" s="17">
        <v>12</v>
      </c>
      <c r="AR16" s="17">
        <v>12</v>
      </c>
      <c r="AS16" s="17">
        <v>10</v>
      </c>
      <c r="AT16" s="17">
        <v>10</v>
      </c>
      <c r="AU16" s="17">
        <v>9</v>
      </c>
      <c r="AV16" s="17">
        <v>8</v>
      </c>
      <c r="AW16" s="17">
        <v>5</v>
      </c>
      <c r="AX16" s="17">
        <v>4</v>
      </c>
      <c r="AY16" s="17">
        <v>4</v>
      </c>
      <c r="AZ16" s="17">
        <v>4</v>
      </c>
      <c r="BA16" s="17">
        <v>4</v>
      </c>
      <c r="BB16" s="17">
        <v>3</v>
      </c>
      <c r="BC16" s="17">
        <v>3</v>
      </c>
      <c r="BD16" s="17">
        <v>3</v>
      </c>
      <c r="BE16" s="17">
        <v>3</v>
      </c>
      <c r="BF16" s="17">
        <v>3</v>
      </c>
      <c r="BG16" s="17">
        <v>3</v>
      </c>
      <c r="BH16" s="17">
        <v>3</v>
      </c>
      <c r="BI16" s="17">
        <v>3</v>
      </c>
      <c r="BJ16" s="17">
        <v>3</v>
      </c>
      <c r="BK16" s="17">
        <v>3</v>
      </c>
      <c r="BL16" s="17">
        <v>3</v>
      </c>
      <c r="BM16" s="17">
        <v>3</v>
      </c>
    </row>
    <row r="17" spans="1:65" x14ac:dyDescent="0.2">
      <c r="B17" t="s">
        <v>59</v>
      </c>
      <c r="C17" s="17">
        <v>146</v>
      </c>
      <c r="D17" s="17">
        <v>147</v>
      </c>
      <c r="E17" s="17">
        <v>147</v>
      </c>
      <c r="F17" s="17">
        <v>144</v>
      </c>
      <c r="G17" s="17">
        <v>138</v>
      </c>
      <c r="H17" s="17">
        <v>131</v>
      </c>
      <c r="I17" s="17">
        <v>123</v>
      </c>
      <c r="J17" s="17">
        <v>115</v>
      </c>
      <c r="K17" s="17">
        <v>109</v>
      </c>
      <c r="L17" s="17">
        <v>108</v>
      </c>
      <c r="M17" s="17">
        <v>103</v>
      </c>
      <c r="N17" s="17">
        <v>98</v>
      </c>
      <c r="O17" s="17">
        <v>92</v>
      </c>
      <c r="P17" s="17">
        <v>90</v>
      </c>
      <c r="Q17" s="17">
        <v>82</v>
      </c>
      <c r="R17" s="17">
        <v>76</v>
      </c>
      <c r="S17" s="17">
        <v>75</v>
      </c>
      <c r="T17" s="17">
        <v>74</v>
      </c>
      <c r="U17" s="17">
        <v>70</v>
      </c>
      <c r="V17" s="17">
        <v>65</v>
      </c>
      <c r="W17" s="17">
        <v>60</v>
      </c>
      <c r="X17" s="17">
        <v>58</v>
      </c>
      <c r="Y17" s="17">
        <v>59</v>
      </c>
      <c r="Z17" s="17">
        <v>55</v>
      </c>
      <c r="AA17" s="17">
        <v>54</v>
      </c>
      <c r="AB17" s="17">
        <v>50</v>
      </c>
      <c r="AC17" s="17">
        <v>48</v>
      </c>
      <c r="AD17" s="17">
        <v>48</v>
      </c>
      <c r="AE17" s="17">
        <v>47</v>
      </c>
      <c r="AF17" s="17">
        <v>42</v>
      </c>
      <c r="AI17" t="s">
        <v>49</v>
      </c>
      <c r="AJ17" s="17">
        <v>53</v>
      </c>
      <c r="AK17" s="17">
        <v>53</v>
      </c>
      <c r="AL17" s="17">
        <v>53</v>
      </c>
      <c r="AM17" s="17">
        <v>53</v>
      </c>
      <c r="AN17" s="17">
        <v>52</v>
      </c>
      <c r="AO17" s="17">
        <v>51</v>
      </c>
      <c r="AP17" s="17">
        <v>47</v>
      </c>
      <c r="AQ17" s="17">
        <v>46</v>
      </c>
      <c r="AR17" s="17">
        <v>47</v>
      </c>
      <c r="AS17" s="17">
        <v>43</v>
      </c>
      <c r="AT17" s="17">
        <v>37</v>
      </c>
      <c r="AU17" s="17">
        <v>33</v>
      </c>
      <c r="AV17" s="17">
        <v>33</v>
      </c>
      <c r="AW17" s="17">
        <v>33</v>
      </c>
      <c r="AX17" s="17">
        <v>31</v>
      </c>
      <c r="AY17" s="17">
        <v>29</v>
      </c>
      <c r="AZ17" s="17">
        <v>31</v>
      </c>
      <c r="BA17" s="17">
        <v>26</v>
      </c>
      <c r="BB17" s="17">
        <v>23</v>
      </c>
      <c r="BC17" s="17">
        <v>22</v>
      </c>
      <c r="BD17" s="17">
        <v>20</v>
      </c>
      <c r="BE17" s="17">
        <v>18</v>
      </c>
      <c r="BF17" s="17">
        <v>17</v>
      </c>
      <c r="BG17" s="17">
        <v>17</v>
      </c>
      <c r="BH17" s="17">
        <v>17</v>
      </c>
      <c r="BI17" s="17">
        <v>17</v>
      </c>
      <c r="BJ17" s="17">
        <v>17</v>
      </c>
      <c r="BK17" s="17">
        <v>17</v>
      </c>
      <c r="BL17" s="17">
        <v>17</v>
      </c>
      <c r="BM17" s="17">
        <v>14</v>
      </c>
    </row>
    <row r="18" spans="1:65" x14ac:dyDescent="0.2">
      <c r="B18" t="s">
        <v>39</v>
      </c>
      <c r="C18" s="17">
        <v>260</v>
      </c>
      <c r="D18" s="17">
        <v>260</v>
      </c>
      <c r="E18" s="17">
        <v>258</v>
      </c>
      <c r="F18" s="17">
        <v>254</v>
      </c>
      <c r="G18" s="17">
        <v>246</v>
      </c>
      <c r="H18" s="17">
        <v>237</v>
      </c>
      <c r="I18" s="17">
        <v>218</v>
      </c>
      <c r="J18" s="17">
        <v>206</v>
      </c>
      <c r="K18" s="17">
        <v>195</v>
      </c>
      <c r="L18" s="17">
        <v>188</v>
      </c>
      <c r="M18" s="17">
        <v>178</v>
      </c>
      <c r="N18" s="17">
        <v>167</v>
      </c>
      <c r="O18" s="17">
        <v>155</v>
      </c>
      <c r="P18" s="17">
        <v>146</v>
      </c>
      <c r="Q18" s="17">
        <v>126</v>
      </c>
      <c r="R18" s="17">
        <v>118</v>
      </c>
      <c r="S18" s="17">
        <v>117</v>
      </c>
      <c r="T18" s="17">
        <v>111</v>
      </c>
      <c r="U18" s="17">
        <v>110</v>
      </c>
      <c r="V18" s="17">
        <v>105</v>
      </c>
      <c r="W18" s="17">
        <v>97</v>
      </c>
      <c r="X18" s="17">
        <v>92</v>
      </c>
      <c r="Y18" s="17">
        <v>89</v>
      </c>
      <c r="Z18" s="17">
        <v>89</v>
      </c>
      <c r="AA18" s="17">
        <v>84</v>
      </c>
      <c r="AB18" s="17">
        <v>81</v>
      </c>
      <c r="AC18" s="17">
        <v>76</v>
      </c>
      <c r="AD18" s="17">
        <v>75</v>
      </c>
      <c r="AE18" s="17">
        <v>71</v>
      </c>
      <c r="AF18" s="17">
        <v>65</v>
      </c>
      <c r="AI18" t="s">
        <v>65</v>
      </c>
      <c r="AJ18" s="17">
        <v>182</v>
      </c>
      <c r="AK18" s="17">
        <v>183</v>
      </c>
      <c r="AL18" s="17">
        <v>180</v>
      </c>
      <c r="AM18" s="17">
        <v>171</v>
      </c>
      <c r="AN18" s="17">
        <v>167</v>
      </c>
      <c r="AO18" s="17">
        <v>161</v>
      </c>
      <c r="AP18" s="17">
        <v>143</v>
      </c>
      <c r="AQ18" s="17">
        <v>135</v>
      </c>
      <c r="AR18" s="17">
        <v>127</v>
      </c>
      <c r="AS18" s="17">
        <v>118</v>
      </c>
      <c r="AT18" s="17">
        <v>112</v>
      </c>
      <c r="AU18" s="17">
        <v>97</v>
      </c>
      <c r="AV18" s="17">
        <v>91</v>
      </c>
      <c r="AW18" s="17">
        <v>79</v>
      </c>
      <c r="AX18" s="17">
        <v>75</v>
      </c>
      <c r="AY18" s="17">
        <v>70</v>
      </c>
      <c r="AZ18" s="17">
        <v>71</v>
      </c>
      <c r="BA18" s="17">
        <v>60</v>
      </c>
      <c r="BB18" s="17">
        <v>54</v>
      </c>
      <c r="BC18" s="17">
        <v>52</v>
      </c>
      <c r="BD18" s="17">
        <v>50</v>
      </c>
      <c r="BE18" s="17">
        <v>46</v>
      </c>
      <c r="BF18" s="17">
        <v>46</v>
      </c>
      <c r="BG18" s="17">
        <v>44</v>
      </c>
      <c r="BH18" s="17">
        <v>46</v>
      </c>
      <c r="BI18" s="17">
        <v>48</v>
      </c>
      <c r="BJ18" s="17">
        <v>47</v>
      </c>
      <c r="BK18" s="17">
        <v>49</v>
      </c>
      <c r="BL18" s="17">
        <v>44</v>
      </c>
      <c r="BM18" s="17">
        <v>42</v>
      </c>
    </row>
    <row r="19" spans="1:65" x14ac:dyDescent="0.2">
      <c r="B19" t="s">
        <v>43</v>
      </c>
      <c r="C19" s="17">
        <v>109</v>
      </c>
      <c r="D19" s="17">
        <v>109</v>
      </c>
      <c r="E19" s="17">
        <v>109</v>
      </c>
      <c r="F19" s="17">
        <v>108</v>
      </c>
      <c r="G19" s="17">
        <v>107</v>
      </c>
      <c r="H19" s="17">
        <v>106</v>
      </c>
      <c r="I19" s="17">
        <v>101</v>
      </c>
      <c r="J19" s="17">
        <v>94</v>
      </c>
      <c r="K19" s="17">
        <v>90</v>
      </c>
      <c r="L19" s="17">
        <v>86</v>
      </c>
      <c r="M19" s="17">
        <v>84</v>
      </c>
      <c r="N19" s="17">
        <v>78</v>
      </c>
      <c r="O19" s="17">
        <v>75</v>
      </c>
      <c r="P19" s="17">
        <v>71</v>
      </c>
      <c r="Q19" s="17">
        <v>66</v>
      </c>
      <c r="R19" s="17">
        <v>62</v>
      </c>
      <c r="S19" s="17">
        <v>61</v>
      </c>
      <c r="T19" s="17">
        <v>60</v>
      </c>
      <c r="U19" s="17">
        <v>59</v>
      </c>
      <c r="V19" s="17">
        <v>53</v>
      </c>
      <c r="W19" s="17">
        <v>48</v>
      </c>
      <c r="X19" s="17">
        <v>48</v>
      </c>
      <c r="Y19" s="17">
        <v>47</v>
      </c>
      <c r="Z19" s="17">
        <v>46</v>
      </c>
      <c r="AA19" s="17">
        <v>41</v>
      </c>
      <c r="AB19" s="17">
        <v>39</v>
      </c>
      <c r="AC19" s="17">
        <v>38</v>
      </c>
      <c r="AD19" s="17">
        <v>33</v>
      </c>
      <c r="AE19" s="17">
        <v>30</v>
      </c>
      <c r="AF19" s="17">
        <v>28</v>
      </c>
      <c r="AI19" t="s">
        <v>3</v>
      </c>
      <c r="AJ19" s="17">
        <v>70</v>
      </c>
      <c r="AK19" s="17">
        <v>71</v>
      </c>
      <c r="AL19" s="17">
        <v>70</v>
      </c>
      <c r="AM19" s="17">
        <v>65</v>
      </c>
      <c r="AN19" s="17">
        <v>62</v>
      </c>
      <c r="AO19" s="17">
        <v>57</v>
      </c>
      <c r="AP19" s="17">
        <v>51</v>
      </c>
      <c r="AQ19" s="17">
        <v>48</v>
      </c>
      <c r="AR19" s="17">
        <v>44</v>
      </c>
      <c r="AS19" s="17">
        <v>40</v>
      </c>
      <c r="AT19" s="17">
        <v>38</v>
      </c>
      <c r="AU19" s="17">
        <v>35</v>
      </c>
      <c r="AV19" s="17">
        <v>31</v>
      </c>
      <c r="AW19" s="17">
        <v>30</v>
      </c>
      <c r="AX19" s="17">
        <v>25</v>
      </c>
      <c r="AY19" s="17">
        <v>24</v>
      </c>
      <c r="AZ19" s="17">
        <v>21</v>
      </c>
      <c r="BA19" s="17">
        <v>21</v>
      </c>
      <c r="BB19" s="17">
        <v>18</v>
      </c>
      <c r="BC19" s="17">
        <v>16</v>
      </c>
      <c r="BD19" s="17">
        <v>14</v>
      </c>
      <c r="BE19" s="17">
        <v>15</v>
      </c>
      <c r="BF19" s="17">
        <v>13</v>
      </c>
      <c r="BG19" s="17">
        <v>11</v>
      </c>
      <c r="BH19" s="17">
        <v>12</v>
      </c>
      <c r="BI19" s="17">
        <v>16</v>
      </c>
      <c r="BJ19" s="17">
        <v>15</v>
      </c>
      <c r="BK19" s="17">
        <v>14</v>
      </c>
      <c r="BL19" s="17">
        <v>14</v>
      </c>
      <c r="BM19" s="17">
        <v>11</v>
      </c>
    </row>
    <row r="20" spans="1:65" x14ac:dyDescent="0.2">
      <c r="B20" t="s">
        <v>30</v>
      </c>
      <c r="C20" s="17">
        <v>427</v>
      </c>
      <c r="D20" s="17">
        <v>425</v>
      </c>
      <c r="E20" s="17">
        <v>423</v>
      </c>
      <c r="F20" s="17">
        <v>417</v>
      </c>
      <c r="G20" s="17">
        <v>402</v>
      </c>
      <c r="H20" s="17">
        <v>386</v>
      </c>
      <c r="I20" s="17">
        <v>358</v>
      </c>
      <c r="J20" s="17">
        <v>334</v>
      </c>
      <c r="K20" s="17">
        <v>311</v>
      </c>
      <c r="L20" s="17">
        <v>306</v>
      </c>
      <c r="M20" s="17">
        <v>292</v>
      </c>
      <c r="N20" s="17">
        <v>273</v>
      </c>
      <c r="O20" s="17">
        <v>244</v>
      </c>
      <c r="P20" s="17">
        <v>229</v>
      </c>
      <c r="Q20" s="17">
        <v>208</v>
      </c>
      <c r="R20" s="17">
        <v>198</v>
      </c>
      <c r="S20" s="17">
        <v>199</v>
      </c>
      <c r="T20" s="17">
        <v>187</v>
      </c>
      <c r="U20" s="17">
        <v>180</v>
      </c>
      <c r="V20" s="17">
        <v>170</v>
      </c>
      <c r="W20" s="17">
        <v>151</v>
      </c>
      <c r="X20" s="17">
        <v>146</v>
      </c>
      <c r="Y20" s="17">
        <v>141</v>
      </c>
      <c r="Z20" s="17">
        <v>140</v>
      </c>
      <c r="AA20" s="17">
        <v>133</v>
      </c>
      <c r="AB20" s="17">
        <v>126</v>
      </c>
      <c r="AC20" s="17">
        <v>117</v>
      </c>
      <c r="AD20" s="17">
        <v>116</v>
      </c>
      <c r="AE20" s="17">
        <v>111</v>
      </c>
      <c r="AF20" s="17">
        <v>106</v>
      </c>
      <c r="AI20" t="s">
        <v>17</v>
      </c>
      <c r="AJ20" s="17">
        <v>78</v>
      </c>
      <c r="AK20" s="17">
        <v>75</v>
      </c>
      <c r="AL20" s="17">
        <v>72</v>
      </c>
      <c r="AM20" s="17">
        <v>66</v>
      </c>
      <c r="AN20" s="17">
        <v>56</v>
      </c>
      <c r="AO20" s="17">
        <v>53</v>
      </c>
      <c r="AP20" s="17">
        <v>39</v>
      </c>
      <c r="AQ20" s="17">
        <v>37</v>
      </c>
      <c r="AR20" s="17">
        <v>33</v>
      </c>
      <c r="AS20" s="17">
        <v>32</v>
      </c>
      <c r="AT20" s="17">
        <v>31</v>
      </c>
      <c r="AU20" s="17">
        <v>31</v>
      </c>
      <c r="AV20" s="17">
        <v>29</v>
      </c>
      <c r="AW20" s="17">
        <v>29</v>
      </c>
      <c r="AX20" s="17">
        <v>26</v>
      </c>
      <c r="AY20" s="17">
        <v>24</v>
      </c>
      <c r="AZ20" s="17">
        <v>23</v>
      </c>
      <c r="BA20" s="17">
        <v>24</v>
      </c>
      <c r="BB20" s="17">
        <v>21</v>
      </c>
      <c r="BC20" s="17">
        <v>22</v>
      </c>
      <c r="BD20" s="17">
        <v>21</v>
      </c>
      <c r="BE20" s="17">
        <v>21</v>
      </c>
      <c r="BF20" s="17">
        <v>21</v>
      </c>
      <c r="BG20" s="17">
        <v>20</v>
      </c>
      <c r="BH20" s="17">
        <v>18</v>
      </c>
      <c r="BI20" s="17">
        <v>17</v>
      </c>
      <c r="BJ20" s="17">
        <v>18</v>
      </c>
      <c r="BK20" s="17">
        <v>16</v>
      </c>
      <c r="BL20" s="17">
        <v>17</v>
      </c>
      <c r="BM20" s="17">
        <v>14</v>
      </c>
    </row>
    <row r="21" spans="1:65" x14ac:dyDescent="0.2">
      <c r="B21" t="s">
        <v>41</v>
      </c>
      <c r="C21" s="17">
        <v>222</v>
      </c>
      <c r="D21" s="17">
        <v>220</v>
      </c>
      <c r="E21" s="17">
        <v>219</v>
      </c>
      <c r="F21" s="17">
        <v>216</v>
      </c>
      <c r="G21" s="17">
        <v>209</v>
      </c>
      <c r="H21" s="17">
        <v>199</v>
      </c>
      <c r="I21" s="17">
        <v>177</v>
      </c>
      <c r="J21" s="17">
        <v>163</v>
      </c>
      <c r="K21" s="17">
        <v>146</v>
      </c>
      <c r="L21" s="17">
        <v>134</v>
      </c>
      <c r="M21" s="17">
        <v>131</v>
      </c>
      <c r="N21" s="17">
        <v>119</v>
      </c>
      <c r="O21" s="17">
        <v>109</v>
      </c>
      <c r="P21" s="17">
        <v>98</v>
      </c>
      <c r="Q21" s="17">
        <v>92</v>
      </c>
      <c r="R21" s="17">
        <v>82</v>
      </c>
      <c r="S21" s="17">
        <v>78</v>
      </c>
      <c r="T21" s="17">
        <v>75</v>
      </c>
      <c r="U21" s="17">
        <v>70</v>
      </c>
      <c r="V21" s="17">
        <v>70</v>
      </c>
      <c r="W21" s="17">
        <v>65</v>
      </c>
      <c r="X21" s="17">
        <v>65</v>
      </c>
      <c r="Y21" s="17">
        <v>64</v>
      </c>
      <c r="Z21" s="17">
        <v>61</v>
      </c>
      <c r="AA21" s="17">
        <v>60</v>
      </c>
      <c r="AB21" s="17">
        <v>54</v>
      </c>
      <c r="AC21" s="17">
        <v>54</v>
      </c>
      <c r="AD21" s="17">
        <v>53</v>
      </c>
      <c r="AE21" s="17">
        <v>48</v>
      </c>
      <c r="AF21" s="17">
        <v>45</v>
      </c>
      <c r="AI21" t="s">
        <v>51</v>
      </c>
      <c r="AJ21" s="17">
        <v>73</v>
      </c>
      <c r="AK21" s="17">
        <v>73</v>
      </c>
      <c r="AL21" s="17">
        <v>73</v>
      </c>
      <c r="AM21" s="17">
        <v>72</v>
      </c>
      <c r="AN21" s="17">
        <v>69</v>
      </c>
      <c r="AO21" s="17">
        <v>68</v>
      </c>
      <c r="AP21" s="17">
        <v>64</v>
      </c>
      <c r="AQ21" s="17">
        <v>60</v>
      </c>
      <c r="AR21" s="17">
        <v>58</v>
      </c>
      <c r="AS21" s="17">
        <v>55</v>
      </c>
      <c r="AT21" s="17">
        <v>52</v>
      </c>
      <c r="AU21" s="17">
        <v>51</v>
      </c>
      <c r="AV21" s="17">
        <v>47</v>
      </c>
      <c r="AW21" s="17">
        <v>44</v>
      </c>
      <c r="AX21" s="17">
        <v>43</v>
      </c>
      <c r="AY21" s="17">
        <v>41</v>
      </c>
      <c r="AZ21" s="17">
        <v>40</v>
      </c>
      <c r="BA21" s="17">
        <v>40</v>
      </c>
      <c r="BB21" s="17">
        <v>38</v>
      </c>
      <c r="BC21" s="17">
        <v>36</v>
      </c>
      <c r="BD21" s="17">
        <v>32</v>
      </c>
      <c r="BE21" s="17">
        <v>34</v>
      </c>
      <c r="BF21" s="17">
        <v>33</v>
      </c>
      <c r="BG21" s="17">
        <v>32</v>
      </c>
      <c r="BH21" s="17">
        <v>30</v>
      </c>
      <c r="BI21" s="17">
        <v>28</v>
      </c>
      <c r="BJ21" s="17">
        <v>24</v>
      </c>
      <c r="BK21" s="17">
        <v>22</v>
      </c>
      <c r="BL21" s="17">
        <v>22</v>
      </c>
      <c r="BM21" s="17">
        <v>19</v>
      </c>
    </row>
    <row r="22" spans="1:65" x14ac:dyDescent="0.2">
      <c r="A22" t="s">
        <v>99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I22" t="s">
        <v>59</v>
      </c>
      <c r="AJ22" s="17">
        <v>146</v>
      </c>
      <c r="AK22" s="17">
        <v>147</v>
      </c>
      <c r="AL22" s="17">
        <v>147</v>
      </c>
      <c r="AM22" s="17">
        <v>144</v>
      </c>
      <c r="AN22" s="17">
        <v>138</v>
      </c>
      <c r="AO22" s="17">
        <v>131</v>
      </c>
      <c r="AP22" s="17">
        <v>123</v>
      </c>
      <c r="AQ22" s="17">
        <v>115</v>
      </c>
      <c r="AR22" s="17">
        <v>109</v>
      </c>
      <c r="AS22" s="17">
        <v>108</v>
      </c>
      <c r="AT22" s="17">
        <v>103</v>
      </c>
      <c r="AU22" s="17">
        <v>98</v>
      </c>
      <c r="AV22" s="17">
        <v>92</v>
      </c>
      <c r="AW22" s="17">
        <v>90</v>
      </c>
      <c r="AX22" s="17">
        <v>82</v>
      </c>
      <c r="AY22" s="17">
        <v>76</v>
      </c>
      <c r="AZ22" s="17">
        <v>75</v>
      </c>
      <c r="BA22" s="17">
        <v>74</v>
      </c>
      <c r="BB22" s="17">
        <v>70</v>
      </c>
      <c r="BC22" s="17">
        <v>65</v>
      </c>
      <c r="BD22" s="17">
        <v>60</v>
      </c>
      <c r="BE22" s="17">
        <v>58</v>
      </c>
      <c r="BF22" s="17">
        <v>59</v>
      </c>
      <c r="BG22" s="17">
        <v>55</v>
      </c>
      <c r="BH22" s="17">
        <v>54</v>
      </c>
      <c r="BI22" s="17">
        <v>50</v>
      </c>
      <c r="BJ22" s="17">
        <v>48</v>
      </c>
      <c r="BK22" s="17">
        <v>48</v>
      </c>
      <c r="BL22" s="17">
        <v>47</v>
      </c>
      <c r="BM22" s="17">
        <v>42</v>
      </c>
    </row>
    <row r="23" spans="1:65" x14ac:dyDescent="0.2">
      <c r="B23" t="s">
        <v>55</v>
      </c>
      <c r="C23" s="17">
        <v>47</v>
      </c>
      <c r="D23" s="17">
        <v>46</v>
      </c>
      <c r="E23" s="17">
        <v>46</v>
      </c>
      <c r="F23" s="17">
        <v>44</v>
      </c>
      <c r="G23" s="17">
        <v>45</v>
      </c>
      <c r="H23" s="17">
        <v>44</v>
      </c>
      <c r="I23" s="17">
        <v>41</v>
      </c>
      <c r="J23" s="17">
        <v>39</v>
      </c>
      <c r="K23" s="17">
        <v>37</v>
      </c>
      <c r="L23" s="17">
        <v>35</v>
      </c>
      <c r="M23" s="17">
        <v>32</v>
      </c>
      <c r="N23" s="17">
        <v>26</v>
      </c>
      <c r="O23" s="17">
        <v>22</v>
      </c>
      <c r="P23" s="17">
        <v>19</v>
      </c>
      <c r="Q23" s="17">
        <v>16</v>
      </c>
      <c r="R23" s="17">
        <v>14</v>
      </c>
      <c r="S23" s="17">
        <v>15</v>
      </c>
      <c r="T23" s="17">
        <v>14</v>
      </c>
      <c r="U23" s="17">
        <v>12</v>
      </c>
      <c r="V23" s="17">
        <v>11</v>
      </c>
      <c r="W23" s="17">
        <v>11</v>
      </c>
      <c r="X23" s="17">
        <v>9</v>
      </c>
      <c r="Y23" s="17">
        <v>8</v>
      </c>
      <c r="Z23" s="17">
        <v>8</v>
      </c>
      <c r="AA23" s="17">
        <v>8</v>
      </c>
      <c r="AB23" s="17">
        <v>7</v>
      </c>
      <c r="AC23" s="17">
        <v>6</v>
      </c>
      <c r="AD23" s="17">
        <v>6</v>
      </c>
      <c r="AE23" s="17">
        <v>5</v>
      </c>
      <c r="AF23" s="17">
        <v>4</v>
      </c>
      <c r="AI23" t="s">
        <v>61</v>
      </c>
      <c r="AJ23" s="17">
        <v>369</v>
      </c>
      <c r="AK23" s="17">
        <v>367</v>
      </c>
      <c r="AL23" s="17">
        <v>359</v>
      </c>
      <c r="AM23" s="17">
        <v>346</v>
      </c>
      <c r="AN23" s="17">
        <v>326</v>
      </c>
      <c r="AO23" s="17">
        <v>311</v>
      </c>
      <c r="AP23" s="17">
        <v>273</v>
      </c>
      <c r="AQ23" s="17">
        <v>257</v>
      </c>
      <c r="AR23" s="17">
        <v>237</v>
      </c>
      <c r="AS23" s="17">
        <v>226</v>
      </c>
      <c r="AT23" s="17">
        <v>215</v>
      </c>
      <c r="AU23" s="17">
        <v>197</v>
      </c>
      <c r="AV23" s="17">
        <v>176</v>
      </c>
      <c r="AW23" s="17">
        <v>166</v>
      </c>
      <c r="AX23" s="17">
        <v>154</v>
      </c>
      <c r="AY23" s="17">
        <v>137</v>
      </c>
      <c r="AZ23" s="17">
        <v>135</v>
      </c>
      <c r="BA23" s="17">
        <v>122</v>
      </c>
      <c r="BB23" s="17">
        <v>109</v>
      </c>
      <c r="BC23" s="17">
        <v>103</v>
      </c>
      <c r="BD23" s="17">
        <v>94</v>
      </c>
      <c r="BE23" s="17">
        <v>89</v>
      </c>
      <c r="BF23" s="17">
        <v>86</v>
      </c>
      <c r="BG23" s="17">
        <v>86</v>
      </c>
      <c r="BH23" s="17">
        <v>84</v>
      </c>
      <c r="BI23" s="17">
        <v>81</v>
      </c>
      <c r="BJ23" s="17">
        <v>78</v>
      </c>
      <c r="BK23" s="17">
        <v>77</v>
      </c>
      <c r="BL23" s="17">
        <v>75</v>
      </c>
      <c r="BM23" s="17">
        <v>70</v>
      </c>
    </row>
    <row r="24" spans="1:65" x14ac:dyDescent="0.2">
      <c r="B24" t="s">
        <v>49</v>
      </c>
      <c r="C24" s="17">
        <v>53</v>
      </c>
      <c r="D24" s="17">
        <v>53</v>
      </c>
      <c r="E24" s="17">
        <v>53</v>
      </c>
      <c r="F24" s="17">
        <v>53</v>
      </c>
      <c r="G24" s="17">
        <v>52</v>
      </c>
      <c r="H24" s="17">
        <v>51</v>
      </c>
      <c r="I24" s="17">
        <v>47</v>
      </c>
      <c r="J24" s="17">
        <v>46</v>
      </c>
      <c r="K24" s="17">
        <v>47</v>
      </c>
      <c r="L24" s="17">
        <v>43</v>
      </c>
      <c r="M24" s="17">
        <v>37</v>
      </c>
      <c r="N24" s="17">
        <v>33</v>
      </c>
      <c r="O24" s="17">
        <v>33</v>
      </c>
      <c r="P24" s="17">
        <v>33</v>
      </c>
      <c r="Q24" s="17">
        <v>31</v>
      </c>
      <c r="R24" s="17">
        <v>29</v>
      </c>
      <c r="S24" s="17">
        <v>31</v>
      </c>
      <c r="T24" s="17">
        <v>26</v>
      </c>
      <c r="U24" s="17">
        <v>23</v>
      </c>
      <c r="V24" s="17">
        <v>22</v>
      </c>
      <c r="W24" s="17">
        <v>20</v>
      </c>
      <c r="X24" s="17">
        <v>18</v>
      </c>
      <c r="Y24" s="17">
        <v>17</v>
      </c>
      <c r="Z24" s="17">
        <v>17</v>
      </c>
      <c r="AA24" s="17">
        <v>17</v>
      </c>
      <c r="AB24" s="17">
        <v>17</v>
      </c>
      <c r="AC24" s="17">
        <v>17</v>
      </c>
      <c r="AD24" s="17">
        <v>17</v>
      </c>
      <c r="AE24" s="17">
        <v>17</v>
      </c>
      <c r="AF24" s="17">
        <v>14</v>
      </c>
      <c r="AI24" t="s">
        <v>57</v>
      </c>
      <c r="AJ24" s="17">
        <v>57</v>
      </c>
      <c r="AK24" s="17">
        <v>56</v>
      </c>
      <c r="AL24" s="17">
        <v>56</v>
      </c>
      <c r="AM24" s="17">
        <v>55</v>
      </c>
      <c r="AN24" s="17">
        <v>53</v>
      </c>
      <c r="AO24" s="17">
        <v>51</v>
      </c>
      <c r="AP24" s="17">
        <v>45</v>
      </c>
      <c r="AQ24" s="17">
        <v>44</v>
      </c>
      <c r="AR24" s="17">
        <v>40</v>
      </c>
      <c r="AS24" s="17">
        <v>39</v>
      </c>
      <c r="AT24" s="17">
        <v>38</v>
      </c>
      <c r="AU24" s="17">
        <v>34</v>
      </c>
      <c r="AV24" s="17">
        <v>33</v>
      </c>
      <c r="AW24" s="17">
        <v>33</v>
      </c>
      <c r="AX24" s="17">
        <v>31</v>
      </c>
      <c r="AY24" s="17">
        <v>31</v>
      </c>
      <c r="AZ24" s="17">
        <v>30</v>
      </c>
      <c r="BA24" s="17">
        <v>29</v>
      </c>
      <c r="BB24" s="17">
        <v>30</v>
      </c>
      <c r="BC24" s="17">
        <v>28</v>
      </c>
      <c r="BD24" s="17">
        <v>26</v>
      </c>
      <c r="BE24" s="17">
        <v>25</v>
      </c>
      <c r="BF24" s="17">
        <v>23</v>
      </c>
      <c r="BG24" s="17">
        <v>21</v>
      </c>
      <c r="BH24" s="17">
        <v>20</v>
      </c>
      <c r="BI24" s="17">
        <v>18</v>
      </c>
      <c r="BJ24" s="17">
        <v>18</v>
      </c>
      <c r="BK24" s="17">
        <v>17</v>
      </c>
      <c r="BL24" s="17">
        <v>16</v>
      </c>
      <c r="BM24" s="17">
        <v>15</v>
      </c>
    </row>
    <row r="25" spans="1:65" x14ac:dyDescent="0.2">
      <c r="B25" t="s">
        <v>51</v>
      </c>
      <c r="C25" s="17">
        <v>73</v>
      </c>
      <c r="D25" s="17">
        <v>73</v>
      </c>
      <c r="E25" s="17">
        <v>73</v>
      </c>
      <c r="F25" s="17">
        <v>72</v>
      </c>
      <c r="G25" s="17">
        <v>69</v>
      </c>
      <c r="H25" s="17">
        <v>68</v>
      </c>
      <c r="I25" s="17">
        <v>64</v>
      </c>
      <c r="J25" s="17">
        <v>60</v>
      </c>
      <c r="K25" s="17">
        <v>58</v>
      </c>
      <c r="L25" s="17">
        <v>55</v>
      </c>
      <c r="M25" s="17">
        <v>52</v>
      </c>
      <c r="N25" s="17">
        <v>51</v>
      </c>
      <c r="O25" s="17">
        <v>47</v>
      </c>
      <c r="P25" s="17">
        <v>44</v>
      </c>
      <c r="Q25" s="17">
        <v>43</v>
      </c>
      <c r="R25" s="17">
        <v>41</v>
      </c>
      <c r="S25" s="17">
        <v>40</v>
      </c>
      <c r="T25" s="17">
        <v>40</v>
      </c>
      <c r="U25" s="17">
        <v>38</v>
      </c>
      <c r="V25" s="17">
        <v>36</v>
      </c>
      <c r="W25" s="17">
        <v>32</v>
      </c>
      <c r="X25" s="17">
        <v>34</v>
      </c>
      <c r="Y25" s="17">
        <v>33</v>
      </c>
      <c r="Z25" s="17">
        <v>32</v>
      </c>
      <c r="AA25" s="17">
        <v>30</v>
      </c>
      <c r="AB25" s="17">
        <v>28</v>
      </c>
      <c r="AC25" s="17">
        <v>24</v>
      </c>
      <c r="AD25" s="17">
        <v>22</v>
      </c>
      <c r="AE25" s="17">
        <v>22</v>
      </c>
      <c r="AF25" s="17">
        <v>19</v>
      </c>
      <c r="AI25" t="s">
        <v>39</v>
      </c>
      <c r="AJ25" s="17">
        <v>260</v>
      </c>
      <c r="AK25" s="17">
        <v>260</v>
      </c>
      <c r="AL25" s="17">
        <v>258</v>
      </c>
      <c r="AM25" s="17">
        <v>254</v>
      </c>
      <c r="AN25" s="17">
        <v>246</v>
      </c>
      <c r="AO25" s="17">
        <v>237</v>
      </c>
      <c r="AP25" s="17">
        <v>218</v>
      </c>
      <c r="AQ25" s="17">
        <v>206</v>
      </c>
      <c r="AR25" s="17">
        <v>195</v>
      </c>
      <c r="AS25" s="17">
        <v>188</v>
      </c>
      <c r="AT25" s="17">
        <v>178</v>
      </c>
      <c r="AU25" s="17">
        <v>167</v>
      </c>
      <c r="AV25" s="17">
        <v>155</v>
      </c>
      <c r="AW25" s="17">
        <v>146</v>
      </c>
      <c r="AX25" s="17">
        <v>126</v>
      </c>
      <c r="AY25" s="17">
        <v>118</v>
      </c>
      <c r="AZ25" s="17">
        <v>117</v>
      </c>
      <c r="BA25" s="17">
        <v>111</v>
      </c>
      <c r="BB25" s="17">
        <v>110</v>
      </c>
      <c r="BC25" s="17">
        <v>105</v>
      </c>
      <c r="BD25" s="17">
        <v>97</v>
      </c>
      <c r="BE25" s="17">
        <v>92</v>
      </c>
      <c r="BF25" s="17">
        <v>89</v>
      </c>
      <c r="BG25" s="17">
        <v>89</v>
      </c>
      <c r="BH25" s="17">
        <v>84</v>
      </c>
      <c r="BI25" s="17">
        <v>81</v>
      </c>
      <c r="BJ25" s="17">
        <v>76</v>
      </c>
      <c r="BK25" s="17">
        <v>75</v>
      </c>
      <c r="BL25" s="17">
        <v>71</v>
      </c>
      <c r="BM25" s="17">
        <v>65</v>
      </c>
    </row>
    <row r="26" spans="1:65" x14ac:dyDescent="0.2">
      <c r="B26" t="s">
        <v>57</v>
      </c>
      <c r="C26" s="17">
        <v>57</v>
      </c>
      <c r="D26" s="17">
        <v>56</v>
      </c>
      <c r="E26" s="17">
        <v>56</v>
      </c>
      <c r="F26" s="17">
        <v>55</v>
      </c>
      <c r="G26" s="17">
        <v>53</v>
      </c>
      <c r="H26" s="17">
        <v>51</v>
      </c>
      <c r="I26" s="17">
        <v>45</v>
      </c>
      <c r="J26" s="17">
        <v>44</v>
      </c>
      <c r="K26" s="17">
        <v>40</v>
      </c>
      <c r="L26" s="17">
        <v>39</v>
      </c>
      <c r="M26" s="17">
        <v>38</v>
      </c>
      <c r="N26" s="17">
        <v>34</v>
      </c>
      <c r="O26" s="17">
        <v>33</v>
      </c>
      <c r="P26" s="17">
        <v>33</v>
      </c>
      <c r="Q26" s="17">
        <v>31</v>
      </c>
      <c r="R26" s="17">
        <v>31</v>
      </c>
      <c r="S26" s="17">
        <v>30</v>
      </c>
      <c r="T26" s="17">
        <v>29</v>
      </c>
      <c r="U26" s="17">
        <v>30</v>
      </c>
      <c r="V26" s="17">
        <v>28</v>
      </c>
      <c r="W26" s="17">
        <v>26</v>
      </c>
      <c r="X26" s="17">
        <v>25</v>
      </c>
      <c r="Y26" s="17">
        <v>23</v>
      </c>
      <c r="Z26" s="17">
        <v>21</v>
      </c>
      <c r="AA26" s="17">
        <v>20</v>
      </c>
      <c r="AB26" s="17">
        <v>18</v>
      </c>
      <c r="AC26" s="17">
        <v>18</v>
      </c>
      <c r="AD26" s="17">
        <v>17</v>
      </c>
      <c r="AE26" s="17">
        <v>16</v>
      </c>
      <c r="AF26" s="17">
        <v>15</v>
      </c>
      <c r="AI26" t="s">
        <v>45</v>
      </c>
      <c r="AJ26" s="17">
        <v>53</v>
      </c>
      <c r="AK26" s="17">
        <v>53</v>
      </c>
      <c r="AL26" s="17">
        <v>52</v>
      </c>
      <c r="AM26" s="17">
        <v>50</v>
      </c>
      <c r="AN26" s="17">
        <v>50</v>
      </c>
      <c r="AO26" s="17">
        <v>48</v>
      </c>
      <c r="AP26" s="17">
        <v>45</v>
      </c>
      <c r="AQ26" s="17">
        <v>42</v>
      </c>
      <c r="AR26" s="17">
        <v>42</v>
      </c>
      <c r="AS26" s="17">
        <v>40</v>
      </c>
      <c r="AT26" s="17">
        <v>34</v>
      </c>
      <c r="AU26" s="17">
        <v>34</v>
      </c>
      <c r="AV26" s="17">
        <v>31</v>
      </c>
      <c r="AW26" s="17">
        <v>31</v>
      </c>
      <c r="AX26" s="17">
        <v>28</v>
      </c>
      <c r="AY26" s="17">
        <v>25</v>
      </c>
      <c r="AZ26" s="17">
        <v>25</v>
      </c>
      <c r="BA26" s="17">
        <v>23</v>
      </c>
      <c r="BB26" s="17">
        <v>23</v>
      </c>
      <c r="BC26" s="17">
        <v>21</v>
      </c>
      <c r="BD26" s="17">
        <v>20</v>
      </c>
      <c r="BE26" s="17">
        <v>19</v>
      </c>
      <c r="BF26" s="17">
        <v>18</v>
      </c>
      <c r="BG26" s="17">
        <v>17</v>
      </c>
      <c r="BH26" s="17">
        <v>17</v>
      </c>
      <c r="BI26" s="17">
        <v>16</v>
      </c>
      <c r="BJ26" s="17">
        <v>13</v>
      </c>
      <c r="BK26" s="17">
        <v>13</v>
      </c>
      <c r="BL26" s="17">
        <v>12</v>
      </c>
      <c r="BM26" s="17">
        <v>12</v>
      </c>
    </row>
    <row r="27" spans="1:65" x14ac:dyDescent="0.2">
      <c r="B27" t="s">
        <v>45</v>
      </c>
      <c r="C27" s="17">
        <v>53</v>
      </c>
      <c r="D27" s="17">
        <v>53</v>
      </c>
      <c r="E27" s="17">
        <v>52</v>
      </c>
      <c r="F27" s="17">
        <v>50</v>
      </c>
      <c r="G27" s="17">
        <v>50</v>
      </c>
      <c r="H27" s="17">
        <v>48</v>
      </c>
      <c r="I27" s="17">
        <v>45</v>
      </c>
      <c r="J27" s="17">
        <v>42</v>
      </c>
      <c r="K27" s="17">
        <v>42</v>
      </c>
      <c r="L27" s="17">
        <v>40</v>
      </c>
      <c r="M27" s="17">
        <v>34</v>
      </c>
      <c r="N27" s="17">
        <v>34</v>
      </c>
      <c r="O27" s="17">
        <v>31</v>
      </c>
      <c r="P27" s="17">
        <v>31</v>
      </c>
      <c r="Q27" s="17">
        <v>28</v>
      </c>
      <c r="R27" s="17">
        <v>25</v>
      </c>
      <c r="S27" s="17">
        <v>25</v>
      </c>
      <c r="T27" s="17">
        <v>23</v>
      </c>
      <c r="U27" s="17">
        <v>23</v>
      </c>
      <c r="V27" s="17">
        <v>21</v>
      </c>
      <c r="W27" s="17">
        <v>20</v>
      </c>
      <c r="X27" s="17">
        <v>19</v>
      </c>
      <c r="Y27" s="17">
        <v>18</v>
      </c>
      <c r="Z27" s="17">
        <v>17</v>
      </c>
      <c r="AA27" s="17">
        <v>17</v>
      </c>
      <c r="AB27" s="17">
        <v>16</v>
      </c>
      <c r="AC27" s="17">
        <v>13</v>
      </c>
      <c r="AD27" s="17">
        <v>13</v>
      </c>
      <c r="AE27" s="17">
        <v>12</v>
      </c>
      <c r="AF27" s="17">
        <v>12</v>
      </c>
      <c r="AI27" t="s">
        <v>25</v>
      </c>
      <c r="AJ27" s="17">
        <v>28</v>
      </c>
      <c r="AK27" s="17">
        <v>28</v>
      </c>
      <c r="AL27" s="17">
        <v>28</v>
      </c>
      <c r="AM27" s="17">
        <v>26</v>
      </c>
      <c r="AN27" s="17">
        <v>25</v>
      </c>
      <c r="AO27" s="17">
        <v>21</v>
      </c>
      <c r="AP27" s="17">
        <v>20</v>
      </c>
      <c r="AQ27" s="17">
        <v>19</v>
      </c>
      <c r="AR27" s="17">
        <v>17</v>
      </c>
      <c r="AS27" s="17">
        <v>17</v>
      </c>
      <c r="AT27" s="17">
        <v>17</v>
      </c>
      <c r="AU27" s="17">
        <v>17</v>
      </c>
      <c r="AV27" s="17">
        <v>17</v>
      </c>
      <c r="AW27" s="17">
        <v>17</v>
      </c>
      <c r="AX27" s="17">
        <v>15</v>
      </c>
      <c r="AY27" s="17">
        <v>12</v>
      </c>
      <c r="AZ27" s="17">
        <v>13</v>
      </c>
      <c r="BA27" s="17">
        <v>12</v>
      </c>
      <c r="BB27" s="17">
        <v>12</v>
      </c>
      <c r="BC27" s="17">
        <v>12</v>
      </c>
      <c r="BD27" s="17">
        <v>11</v>
      </c>
      <c r="BE27" s="17">
        <v>11</v>
      </c>
      <c r="BF27" s="17">
        <v>11</v>
      </c>
      <c r="BG27" s="17">
        <v>11</v>
      </c>
      <c r="BH27" s="17">
        <v>12</v>
      </c>
      <c r="BI27" s="17">
        <v>11</v>
      </c>
      <c r="BJ27" s="17">
        <v>11</v>
      </c>
      <c r="BK27" s="17">
        <v>11</v>
      </c>
      <c r="BL27" s="17">
        <v>11</v>
      </c>
      <c r="BM27" s="17">
        <v>10</v>
      </c>
    </row>
    <row r="28" spans="1:65" x14ac:dyDescent="0.2">
      <c r="B28" t="s">
        <v>86</v>
      </c>
      <c r="C28" s="17">
        <v>24</v>
      </c>
      <c r="D28" s="17">
        <v>24</v>
      </c>
      <c r="E28" s="17">
        <v>21</v>
      </c>
      <c r="F28" s="17">
        <v>21</v>
      </c>
      <c r="G28" s="17">
        <v>20</v>
      </c>
      <c r="H28" s="17">
        <v>19</v>
      </c>
      <c r="I28" s="17">
        <v>15</v>
      </c>
      <c r="J28" s="17">
        <v>13</v>
      </c>
      <c r="K28" s="17">
        <v>12</v>
      </c>
      <c r="L28" s="17">
        <v>12</v>
      </c>
      <c r="M28" s="17">
        <v>12</v>
      </c>
      <c r="N28" s="17">
        <v>12</v>
      </c>
      <c r="O28" s="17">
        <v>12</v>
      </c>
      <c r="P28" s="17">
        <v>10</v>
      </c>
      <c r="Q28" s="17">
        <v>10</v>
      </c>
      <c r="R28" s="17">
        <v>10</v>
      </c>
      <c r="S28" s="17">
        <v>10</v>
      </c>
      <c r="T28" s="17">
        <v>9</v>
      </c>
      <c r="U28" s="17">
        <v>10</v>
      </c>
      <c r="V28" s="17">
        <v>9</v>
      </c>
      <c r="W28" s="17">
        <v>9</v>
      </c>
      <c r="X28" s="17">
        <v>9</v>
      </c>
      <c r="Y28" s="17">
        <v>8</v>
      </c>
      <c r="Z28" s="17">
        <v>9</v>
      </c>
      <c r="AA28" s="17">
        <v>8</v>
      </c>
      <c r="AB28" s="17">
        <v>8</v>
      </c>
      <c r="AC28" s="17">
        <v>8</v>
      </c>
      <c r="AD28" s="17">
        <v>8</v>
      </c>
      <c r="AE28" s="17">
        <v>8</v>
      </c>
      <c r="AF28" s="17">
        <v>8</v>
      </c>
      <c r="AI28" t="s">
        <v>21</v>
      </c>
      <c r="AJ28" s="17">
        <v>113</v>
      </c>
      <c r="AK28" s="17">
        <v>113</v>
      </c>
      <c r="AL28" s="17">
        <v>113</v>
      </c>
      <c r="AM28" s="17">
        <v>110</v>
      </c>
      <c r="AN28" s="17">
        <v>107</v>
      </c>
      <c r="AO28" s="17">
        <v>105</v>
      </c>
      <c r="AP28" s="17">
        <v>93</v>
      </c>
      <c r="AQ28" s="17">
        <v>88</v>
      </c>
      <c r="AR28" s="17">
        <v>85</v>
      </c>
      <c r="AS28" s="17">
        <v>79</v>
      </c>
      <c r="AT28" s="17">
        <v>77</v>
      </c>
      <c r="AU28" s="17">
        <v>71</v>
      </c>
      <c r="AV28" s="17">
        <v>66</v>
      </c>
      <c r="AW28" s="17">
        <v>66</v>
      </c>
      <c r="AX28" s="17">
        <v>61</v>
      </c>
      <c r="AY28" s="17">
        <v>57</v>
      </c>
      <c r="AZ28" s="17">
        <v>55</v>
      </c>
      <c r="BA28" s="17">
        <v>54</v>
      </c>
      <c r="BB28" s="17">
        <v>52</v>
      </c>
      <c r="BC28" s="17">
        <v>50</v>
      </c>
      <c r="BD28" s="17">
        <v>49</v>
      </c>
      <c r="BE28" s="17">
        <v>48</v>
      </c>
      <c r="BF28" s="17">
        <v>52</v>
      </c>
      <c r="BG28" s="17">
        <v>45</v>
      </c>
      <c r="BH28" s="17">
        <v>46</v>
      </c>
      <c r="BI28" s="17">
        <v>44</v>
      </c>
      <c r="BJ28" s="17">
        <v>43</v>
      </c>
      <c r="BK28" s="17">
        <v>41</v>
      </c>
      <c r="BL28" s="17">
        <v>39</v>
      </c>
      <c r="BM28" s="17">
        <v>33</v>
      </c>
    </row>
    <row r="29" spans="1:65" x14ac:dyDescent="0.2">
      <c r="B29" t="s">
        <v>31</v>
      </c>
      <c r="C29" s="17">
        <v>230</v>
      </c>
      <c r="D29" s="17">
        <v>228</v>
      </c>
      <c r="E29" s="17">
        <v>227</v>
      </c>
      <c r="F29" s="17">
        <v>222</v>
      </c>
      <c r="G29" s="17">
        <v>217</v>
      </c>
      <c r="H29" s="17">
        <v>212</v>
      </c>
      <c r="I29" s="17">
        <v>194</v>
      </c>
      <c r="J29" s="17">
        <v>191</v>
      </c>
      <c r="K29" s="17">
        <v>179</v>
      </c>
      <c r="L29" s="17">
        <v>168</v>
      </c>
      <c r="M29" s="17">
        <v>161</v>
      </c>
      <c r="N29" s="17">
        <v>149</v>
      </c>
      <c r="O29" s="17">
        <v>130</v>
      </c>
      <c r="P29" s="17">
        <v>127</v>
      </c>
      <c r="Q29" s="17">
        <v>116</v>
      </c>
      <c r="R29" s="17">
        <v>113</v>
      </c>
      <c r="S29" s="17">
        <v>111</v>
      </c>
      <c r="T29" s="17">
        <v>105</v>
      </c>
      <c r="U29" s="17">
        <v>96</v>
      </c>
      <c r="V29" s="17">
        <v>101</v>
      </c>
      <c r="W29" s="17">
        <v>93</v>
      </c>
      <c r="X29" s="17">
        <v>89</v>
      </c>
      <c r="Y29" s="17">
        <v>88</v>
      </c>
      <c r="Z29" s="17">
        <v>84</v>
      </c>
      <c r="AA29" s="17">
        <v>82</v>
      </c>
      <c r="AB29" s="17">
        <v>74</v>
      </c>
      <c r="AC29" s="17">
        <v>71</v>
      </c>
      <c r="AD29" s="17">
        <v>68</v>
      </c>
      <c r="AE29" s="17">
        <v>62</v>
      </c>
      <c r="AF29" s="17">
        <v>54</v>
      </c>
      <c r="AI29" t="s">
        <v>33</v>
      </c>
      <c r="AJ29" s="17">
        <v>20</v>
      </c>
      <c r="AK29" s="17">
        <v>21</v>
      </c>
      <c r="AL29" s="17">
        <v>21</v>
      </c>
      <c r="AM29" s="17">
        <v>20</v>
      </c>
      <c r="AN29" s="17">
        <v>20</v>
      </c>
      <c r="AO29" s="17">
        <v>19</v>
      </c>
      <c r="AP29" s="17">
        <v>15</v>
      </c>
      <c r="AQ29" s="17">
        <v>15</v>
      </c>
      <c r="AR29" s="17">
        <v>15</v>
      </c>
      <c r="AS29" s="17">
        <v>14</v>
      </c>
      <c r="AT29" s="17">
        <v>15</v>
      </c>
      <c r="AU29" s="17">
        <v>10</v>
      </c>
      <c r="AV29" s="17">
        <v>7</v>
      </c>
      <c r="AW29" s="17">
        <v>5</v>
      </c>
      <c r="AX29" s="17">
        <v>3</v>
      </c>
      <c r="AY29" s="17">
        <v>3</v>
      </c>
      <c r="AZ29" s="17">
        <v>3</v>
      </c>
      <c r="BA29" s="17">
        <v>3</v>
      </c>
      <c r="BB29" s="17">
        <v>3</v>
      </c>
      <c r="BC29" s="17">
        <v>3</v>
      </c>
      <c r="BD29" s="17">
        <v>2</v>
      </c>
      <c r="BE29" s="17">
        <v>2</v>
      </c>
      <c r="BF29" s="17">
        <v>2</v>
      </c>
      <c r="BG29" s="17">
        <v>2</v>
      </c>
      <c r="BH29" s="17">
        <v>2</v>
      </c>
      <c r="BI29" s="17">
        <v>2</v>
      </c>
      <c r="BJ29" s="17">
        <v>1</v>
      </c>
      <c r="BK29" s="17">
        <v>1</v>
      </c>
      <c r="BL29" s="17">
        <v>1</v>
      </c>
      <c r="BM29" s="17">
        <v>1</v>
      </c>
    </row>
    <row r="30" spans="1:65" x14ac:dyDescent="0.2">
      <c r="B30" t="s">
        <v>67</v>
      </c>
      <c r="C30" s="17">
        <v>250</v>
      </c>
      <c r="D30" s="17">
        <v>248</v>
      </c>
      <c r="E30" s="17">
        <v>251</v>
      </c>
      <c r="F30" s="17">
        <v>247</v>
      </c>
      <c r="G30" s="17">
        <v>232</v>
      </c>
      <c r="H30" s="17">
        <v>223</v>
      </c>
      <c r="I30" s="17">
        <v>206</v>
      </c>
      <c r="J30" s="17">
        <v>194</v>
      </c>
      <c r="K30" s="17">
        <v>182</v>
      </c>
      <c r="L30" s="17">
        <v>175</v>
      </c>
      <c r="M30" s="17">
        <v>175</v>
      </c>
      <c r="N30" s="17">
        <v>159</v>
      </c>
      <c r="O30" s="17">
        <v>148</v>
      </c>
      <c r="P30" s="17">
        <v>138</v>
      </c>
      <c r="Q30" s="17">
        <v>121</v>
      </c>
      <c r="R30" s="17">
        <v>115</v>
      </c>
      <c r="S30" s="17">
        <v>112</v>
      </c>
      <c r="T30" s="17">
        <v>102</v>
      </c>
      <c r="U30" s="17">
        <v>98</v>
      </c>
      <c r="V30" s="17">
        <v>95</v>
      </c>
      <c r="W30" s="17">
        <v>85</v>
      </c>
      <c r="X30" s="17">
        <v>83</v>
      </c>
      <c r="Y30" s="17">
        <v>85</v>
      </c>
      <c r="Z30" s="17">
        <v>82</v>
      </c>
      <c r="AA30" s="17">
        <v>79</v>
      </c>
      <c r="AB30" s="17">
        <v>74</v>
      </c>
      <c r="AC30" s="17">
        <v>72</v>
      </c>
      <c r="AD30" s="17">
        <v>69</v>
      </c>
      <c r="AE30" s="17">
        <v>67</v>
      </c>
      <c r="AF30" s="17">
        <v>63</v>
      </c>
      <c r="AI30" t="s">
        <v>19</v>
      </c>
      <c r="AJ30" s="17">
        <v>229</v>
      </c>
      <c r="AK30" s="17">
        <v>227</v>
      </c>
      <c r="AL30" s="17">
        <v>224</v>
      </c>
      <c r="AM30" s="17">
        <v>217</v>
      </c>
      <c r="AN30" s="17">
        <v>211</v>
      </c>
      <c r="AO30" s="17">
        <v>207</v>
      </c>
      <c r="AP30" s="17">
        <v>194</v>
      </c>
      <c r="AQ30" s="17">
        <v>183</v>
      </c>
      <c r="AR30" s="17">
        <v>177</v>
      </c>
      <c r="AS30" s="17">
        <v>172</v>
      </c>
      <c r="AT30" s="17">
        <v>166</v>
      </c>
      <c r="AU30" s="17">
        <v>153</v>
      </c>
      <c r="AV30" s="17">
        <v>144</v>
      </c>
      <c r="AW30" s="17">
        <v>137</v>
      </c>
      <c r="AX30" s="17">
        <v>127</v>
      </c>
      <c r="AY30" s="17">
        <v>121</v>
      </c>
      <c r="AZ30" s="17">
        <v>120</v>
      </c>
      <c r="BA30" s="17">
        <v>112</v>
      </c>
      <c r="BB30" s="17">
        <v>105</v>
      </c>
      <c r="BC30" s="17">
        <v>98</v>
      </c>
      <c r="BD30" s="17">
        <v>96</v>
      </c>
      <c r="BE30" s="17">
        <v>94</v>
      </c>
      <c r="BF30" s="17">
        <v>92</v>
      </c>
      <c r="BG30" s="17">
        <v>86</v>
      </c>
      <c r="BH30" s="17">
        <v>81</v>
      </c>
      <c r="BI30" s="17">
        <v>72</v>
      </c>
      <c r="BJ30" s="17">
        <v>71</v>
      </c>
      <c r="BK30" s="17">
        <v>72</v>
      </c>
      <c r="BL30" s="17">
        <v>69</v>
      </c>
      <c r="BM30" s="17">
        <v>63</v>
      </c>
    </row>
    <row r="31" spans="1:65" x14ac:dyDescent="0.2">
      <c r="B31" t="s">
        <v>53</v>
      </c>
      <c r="C31" s="17">
        <v>93</v>
      </c>
      <c r="D31" s="17">
        <v>93</v>
      </c>
      <c r="E31" s="17">
        <v>93</v>
      </c>
      <c r="F31" s="17">
        <v>92</v>
      </c>
      <c r="G31" s="17">
        <v>91</v>
      </c>
      <c r="H31" s="17">
        <v>89</v>
      </c>
      <c r="I31" s="17">
        <v>84</v>
      </c>
      <c r="J31" s="17">
        <v>80</v>
      </c>
      <c r="K31" s="17">
        <v>75</v>
      </c>
      <c r="L31" s="17">
        <v>72</v>
      </c>
      <c r="M31" s="17">
        <v>70</v>
      </c>
      <c r="N31" s="17">
        <v>68</v>
      </c>
      <c r="O31" s="17">
        <v>63</v>
      </c>
      <c r="P31" s="17">
        <v>63</v>
      </c>
      <c r="Q31" s="17">
        <v>61</v>
      </c>
      <c r="R31" s="17">
        <v>60</v>
      </c>
      <c r="S31" s="17">
        <v>60</v>
      </c>
      <c r="T31" s="17">
        <v>58</v>
      </c>
      <c r="U31" s="17">
        <v>57</v>
      </c>
      <c r="V31" s="17">
        <v>56</v>
      </c>
      <c r="W31" s="17">
        <v>53</v>
      </c>
      <c r="X31" s="17">
        <v>52</v>
      </c>
      <c r="Y31" s="17">
        <v>50</v>
      </c>
      <c r="Z31" s="17">
        <v>48</v>
      </c>
      <c r="AA31" s="17">
        <v>47</v>
      </c>
      <c r="AB31" s="17">
        <v>45</v>
      </c>
      <c r="AC31" s="17">
        <v>42</v>
      </c>
      <c r="AD31" s="17">
        <v>40</v>
      </c>
      <c r="AE31" s="17">
        <v>40</v>
      </c>
      <c r="AF31" s="17">
        <v>36</v>
      </c>
      <c r="AI31" t="s">
        <v>86</v>
      </c>
      <c r="AJ31" s="17">
        <v>24</v>
      </c>
      <c r="AK31" s="17">
        <v>24</v>
      </c>
      <c r="AL31" s="17">
        <v>21</v>
      </c>
      <c r="AM31" s="17">
        <v>21</v>
      </c>
      <c r="AN31" s="17">
        <v>20</v>
      </c>
      <c r="AO31" s="17">
        <v>19</v>
      </c>
      <c r="AP31" s="17">
        <v>15</v>
      </c>
      <c r="AQ31" s="17">
        <v>13</v>
      </c>
      <c r="AR31" s="17">
        <v>12</v>
      </c>
      <c r="AS31" s="17">
        <v>12</v>
      </c>
      <c r="AT31" s="17">
        <v>12</v>
      </c>
      <c r="AU31" s="17">
        <v>12</v>
      </c>
      <c r="AV31" s="17">
        <v>12</v>
      </c>
      <c r="AW31" s="17">
        <v>10</v>
      </c>
      <c r="AX31" s="17">
        <v>10</v>
      </c>
      <c r="AY31" s="17">
        <v>10</v>
      </c>
      <c r="AZ31" s="17">
        <v>10</v>
      </c>
      <c r="BA31" s="17">
        <v>9</v>
      </c>
      <c r="BB31" s="17">
        <v>10</v>
      </c>
      <c r="BC31" s="17">
        <v>9</v>
      </c>
      <c r="BD31" s="17">
        <v>9</v>
      </c>
      <c r="BE31" s="17">
        <v>9</v>
      </c>
      <c r="BF31" s="17">
        <v>8</v>
      </c>
      <c r="BG31" s="17">
        <v>9</v>
      </c>
      <c r="BH31" s="17">
        <v>8</v>
      </c>
      <c r="BI31" s="17">
        <v>8</v>
      </c>
      <c r="BJ31" s="17">
        <v>8</v>
      </c>
      <c r="BK31" s="17">
        <v>8</v>
      </c>
      <c r="BL31" s="17">
        <v>8</v>
      </c>
      <c r="BM31" s="17">
        <v>8</v>
      </c>
    </row>
    <row r="32" spans="1:65" x14ac:dyDescent="0.2">
      <c r="B32" t="s">
        <v>47</v>
      </c>
      <c r="C32" s="17">
        <v>16</v>
      </c>
      <c r="D32" s="17">
        <v>16</v>
      </c>
      <c r="E32" s="17">
        <v>13</v>
      </c>
      <c r="F32" s="17">
        <v>13</v>
      </c>
      <c r="G32" s="17">
        <v>13</v>
      </c>
      <c r="H32" s="17">
        <v>12</v>
      </c>
      <c r="I32" s="17">
        <v>11</v>
      </c>
      <c r="J32" s="17">
        <v>9</v>
      </c>
      <c r="K32" s="17">
        <v>9</v>
      </c>
      <c r="L32" s="17">
        <v>8</v>
      </c>
      <c r="M32" s="17">
        <v>7</v>
      </c>
      <c r="N32" s="17">
        <v>7</v>
      </c>
      <c r="O32" s="17">
        <v>7</v>
      </c>
      <c r="P32" s="17">
        <v>6</v>
      </c>
      <c r="Q32" s="17">
        <v>6</v>
      </c>
      <c r="R32" s="17">
        <v>6</v>
      </c>
      <c r="S32" s="17">
        <v>6</v>
      </c>
      <c r="T32" s="17">
        <v>6</v>
      </c>
      <c r="U32" s="17">
        <v>6</v>
      </c>
      <c r="V32" s="17">
        <v>6</v>
      </c>
      <c r="W32" s="17">
        <v>6</v>
      </c>
      <c r="X32" s="17">
        <v>6</v>
      </c>
      <c r="Y32" s="17">
        <v>6</v>
      </c>
      <c r="Z32" s="17">
        <v>6</v>
      </c>
      <c r="AA32" s="17">
        <v>4</v>
      </c>
      <c r="AB32" s="17">
        <v>3</v>
      </c>
      <c r="AC32" s="17">
        <v>2</v>
      </c>
      <c r="AD32" s="17">
        <v>2</v>
      </c>
      <c r="AE32" s="17">
        <v>2</v>
      </c>
      <c r="AF32" s="17">
        <v>2</v>
      </c>
      <c r="AI32" t="s">
        <v>31</v>
      </c>
      <c r="AJ32" s="17">
        <v>230</v>
      </c>
      <c r="AK32" s="17">
        <v>228</v>
      </c>
      <c r="AL32" s="17">
        <v>227</v>
      </c>
      <c r="AM32" s="17">
        <v>222</v>
      </c>
      <c r="AN32" s="17">
        <v>217</v>
      </c>
      <c r="AO32" s="17">
        <v>212</v>
      </c>
      <c r="AP32" s="17">
        <v>194</v>
      </c>
      <c r="AQ32" s="17">
        <v>191</v>
      </c>
      <c r="AR32" s="17">
        <v>179</v>
      </c>
      <c r="AS32" s="17">
        <v>168</v>
      </c>
      <c r="AT32" s="17">
        <v>161</v>
      </c>
      <c r="AU32" s="17">
        <v>149</v>
      </c>
      <c r="AV32" s="17">
        <v>130</v>
      </c>
      <c r="AW32" s="17">
        <v>127</v>
      </c>
      <c r="AX32" s="17">
        <v>116</v>
      </c>
      <c r="AY32" s="17">
        <v>113</v>
      </c>
      <c r="AZ32" s="17">
        <v>111</v>
      </c>
      <c r="BA32" s="17">
        <v>105</v>
      </c>
      <c r="BB32" s="17">
        <v>96</v>
      </c>
      <c r="BC32" s="17">
        <v>101</v>
      </c>
      <c r="BD32" s="17">
        <v>93</v>
      </c>
      <c r="BE32" s="17">
        <v>89</v>
      </c>
      <c r="BF32" s="17">
        <v>88</v>
      </c>
      <c r="BG32" s="17">
        <v>84</v>
      </c>
      <c r="BH32" s="17">
        <v>82</v>
      </c>
      <c r="BI32" s="17">
        <v>74</v>
      </c>
      <c r="BJ32" s="17">
        <v>71</v>
      </c>
      <c r="BK32" s="17">
        <v>68</v>
      </c>
      <c r="BL32" s="17">
        <v>62</v>
      </c>
      <c r="BM32" s="17">
        <v>54</v>
      </c>
    </row>
    <row r="33" spans="1:65" x14ac:dyDescent="0.2">
      <c r="A33" t="s">
        <v>100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I33" t="s">
        <v>67</v>
      </c>
      <c r="AJ33" s="17">
        <v>250</v>
      </c>
      <c r="AK33" s="17">
        <v>248</v>
      </c>
      <c r="AL33" s="17">
        <v>251</v>
      </c>
      <c r="AM33" s="17">
        <v>247</v>
      </c>
      <c r="AN33" s="17">
        <v>232</v>
      </c>
      <c r="AO33" s="17">
        <v>223</v>
      </c>
      <c r="AP33" s="17">
        <v>206</v>
      </c>
      <c r="AQ33" s="17">
        <v>194</v>
      </c>
      <c r="AR33" s="17">
        <v>182</v>
      </c>
      <c r="AS33" s="17">
        <v>175</v>
      </c>
      <c r="AT33" s="17">
        <v>175</v>
      </c>
      <c r="AU33" s="17">
        <v>159</v>
      </c>
      <c r="AV33" s="17">
        <v>148</v>
      </c>
      <c r="AW33" s="17">
        <v>138</v>
      </c>
      <c r="AX33" s="17">
        <v>121</v>
      </c>
      <c r="AY33" s="17">
        <v>115</v>
      </c>
      <c r="AZ33" s="17">
        <v>112</v>
      </c>
      <c r="BA33" s="17">
        <v>102</v>
      </c>
      <c r="BB33" s="17">
        <v>98</v>
      </c>
      <c r="BC33" s="17">
        <v>95</v>
      </c>
      <c r="BD33" s="17">
        <v>85</v>
      </c>
      <c r="BE33" s="17">
        <v>83</v>
      </c>
      <c r="BF33" s="17">
        <v>85</v>
      </c>
      <c r="BG33" s="17">
        <v>82</v>
      </c>
      <c r="BH33" s="17">
        <v>79</v>
      </c>
      <c r="BI33" s="17">
        <v>74</v>
      </c>
      <c r="BJ33" s="17">
        <v>72</v>
      </c>
      <c r="BK33" s="17">
        <v>69</v>
      </c>
      <c r="BL33" s="17">
        <v>67</v>
      </c>
      <c r="BM33" s="17">
        <v>63</v>
      </c>
    </row>
    <row r="34" spans="1:65" x14ac:dyDescent="0.2">
      <c r="B34" t="s">
        <v>5</v>
      </c>
      <c r="C34" s="17">
        <v>20</v>
      </c>
      <c r="D34" s="17">
        <v>20</v>
      </c>
      <c r="E34" s="17">
        <v>20</v>
      </c>
      <c r="F34" s="17">
        <v>19</v>
      </c>
      <c r="G34" s="17">
        <v>18</v>
      </c>
      <c r="H34" s="17">
        <v>17</v>
      </c>
      <c r="I34" s="17">
        <v>13</v>
      </c>
      <c r="J34" s="17">
        <v>12</v>
      </c>
      <c r="K34" s="17">
        <v>12</v>
      </c>
      <c r="L34" s="17">
        <v>10</v>
      </c>
      <c r="M34" s="17">
        <v>10</v>
      </c>
      <c r="N34" s="17">
        <v>9</v>
      </c>
      <c r="O34" s="17">
        <v>8</v>
      </c>
      <c r="P34" s="17">
        <v>5</v>
      </c>
      <c r="Q34" s="17">
        <v>4</v>
      </c>
      <c r="R34" s="17">
        <v>4</v>
      </c>
      <c r="S34" s="17">
        <v>4</v>
      </c>
      <c r="T34" s="17">
        <v>4</v>
      </c>
      <c r="U34" s="17">
        <v>3</v>
      </c>
      <c r="V34" s="17">
        <v>3</v>
      </c>
      <c r="W34" s="17">
        <v>3</v>
      </c>
      <c r="X34" s="17">
        <v>3</v>
      </c>
      <c r="Y34" s="17">
        <v>3</v>
      </c>
      <c r="Z34" s="17">
        <v>3</v>
      </c>
      <c r="AA34" s="17">
        <v>3</v>
      </c>
      <c r="AB34" s="17">
        <v>3</v>
      </c>
      <c r="AC34" s="17">
        <v>3</v>
      </c>
      <c r="AD34" s="17">
        <v>3</v>
      </c>
      <c r="AE34" s="17">
        <v>3</v>
      </c>
      <c r="AF34" s="17">
        <v>3</v>
      </c>
      <c r="AI34" t="s">
        <v>11</v>
      </c>
      <c r="AJ34" s="17">
        <v>151</v>
      </c>
      <c r="AK34" s="17">
        <v>148</v>
      </c>
      <c r="AL34" s="17">
        <v>145</v>
      </c>
      <c r="AM34" s="17">
        <v>145</v>
      </c>
      <c r="AN34" s="17">
        <v>144</v>
      </c>
      <c r="AO34" s="17">
        <v>136</v>
      </c>
      <c r="AP34" s="17">
        <v>134</v>
      </c>
      <c r="AQ34" s="17">
        <v>126</v>
      </c>
      <c r="AR34" s="17">
        <v>120</v>
      </c>
      <c r="AS34" s="17">
        <v>116</v>
      </c>
      <c r="AT34" s="17">
        <v>108</v>
      </c>
      <c r="AU34" s="17">
        <v>103</v>
      </c>
      <c r="AV34" s="17">
        <v>101</v>
      </c>
      <c r="AW34" s="17">
        <v>98</v>
      </c>
      <c r="AX34" s="17">
        <v>88</v>
      </c>
      <c r="AY34" s="17">
        <v>81</v>
      </c>
      <c r="AZ34" s="17">
        <v>80</v>
      </c>
      <c r="BA34" s="17">
        <v>68</v>
      </c>
      <c r="BB34" s="17">
        <v>70</v>
      </c>
      <c r="BC34" s="17">
        <v>63</v>
      </c>
      <c r="BD34" s="17">
        <v>58</v>
      </c>
      <c r="BE34" s="17">
        <v>55</v>
      </c>
      <c r="BF34" s="17">
        <v>55</v>
      </c>
      <c r="BG34" s="17">
        <v>52</v>
      </c>
      <c r="BH34" s="17">
        <v>52</v>
      </c>
      <c r="BI34" s="17">
        <v>48</v>
      </c>
      <c r="BJ34" s="17">
        <v>44</v>
      </c>
      <c r="BK34" s="17">
        <v>43</v>
      </c>
      <c r="BL34" s="17">
        <v>41</v>
      </c>
      <c r="BM34" s="17">
        <v>41</v>
      </c>
    </row>
    <row r="35" spans="1:65" x14ac:dyDescent="0.2">
      <c r="B35" t="s">
        <v>65</v>
      </c>
      <c r="C35" s="17">
        <v>182</v>
      </c>
      <c r="D35" s="17">
        <v>183</v>
      </c>
      <c r="E35" s="17">
        <v>180</v>
      </c>
      <c r="F35" s="17">
        <v>171</v>
      </c>
      <c r="G35" s="17">
        <v>167</v>
      </c>
      <c r="H35" s="17">
        <v>161</v>
      </c>
      <c r="I35" s="17">
        <v>143</v>
      </c>
      <c r="J35" s="17">
        <v>135</v>
      </c>
      <c r="K35" s="17">
        <v>127</v>
      </c>
      <c r="L35" s="17">
        <v>118</v>
      </c>
      <c r="M35" s="17">
        <v>112</v>
      </c>
      <c r="N35" s="17">
        <v>97</v>
      </c>
      <c r="O35" s="17">
        <v>91</v>
      </c>
      <c r="P35" s="17">
        <v>79</v>
      </c>
      <c r="Q35" s="17">
        <v>75</v>
      </c>
      <c r="R35" s="17">
        <v>70</v>
      </c>
      <c r="S35" s="17">
        <v>71</v>
      </c>
      <c r="T35" s="17">
        <v>60</v>
      </c>
      <c r="U35" s="17">
        <v>54</v>
      </c>
      <c r="V35" s="17">
        <v>52</v>
      </c>
      <c r="W35" s="17">
        <v>50</v>
      </c>
      <c r="X35" s="17">
        <v>46</v>
      </c>
      <c r="Y35" s="17">
        <v>46</v>
      </c>
      <c r="Z35" s="17">
        <v>44</v>
      </c>
      <c r="AA35" s="17">
        <v>46</v>
      </c>
      <c r="AB35" s="17">
        <v>48</v>
      </c>
      <c r="AC35" s="17">
        <v>47</v>
      </c>
      <c r="AD35" s="17">
        <v>49</v>
      </c>
      <c r="AE35" s="17">
        <v>44</v>
      </c>
      <c r="AF35" s="17">
        <v>42</v>
      </c>
      <c r="AI35" t="s">
        <v>66</v>
      </c>
      <c r="AJ35" s="17">
        <v>392</v>
      </c>
      <c r="AK35" s="17">
        <v>390</v>
      </c>
      <c r="AL35" s="17">
        <v>389</v>
      </c>
      <c r="AM35" s="17">
        <v>376</v>
      </c>
      <c r="AN35" s="17">
        <v>358</v>
      </c>
      <c r="AO35" s="17">
        <v>347</v>
      </c>
      <c r="AP35" s="17">
        <v>318</v>
      </c>
      <c r="AQ35" s="17">
        <v>290</v>
      </c>
      <c r="AR35" s="17">
        <v>275</v>
      </c>
      <c r="AS35" s="17">
        <v>267</v>
      </c>
      <c r="AT35" s="17">
        <v>261</v>
      </c>
      <c r="AU35" s="17">
        <v>248</v>
      </c>
      <c r="AV35" s="17">
        <v>237</v>
      </c>
      <c r="AW35" s="17">
        <v>224</v>
      </c>
      <c r="AX35" s="17">
        <v>212</v>
      </c>
      <c r="AY35" s="17">
        <v>191</v>
      </c>
      <c r="AZ35" s="17">
        <v>185</v>
      </c>
      <c r="BA35" s="17">
        <v>179</v>
      </c>
      <c r="BB35" s="17">
        <v>172</v>
      </c>
      <c r="BC35" s="17">
        <v>159</v>
      </c>
      <c r="BD35" s="17">
        <v>149</v>
      </c>
      <c r="BE35" s="17">
        <v>145</v>
      </c>
      <c r="BF35" s="17">
        <v>140</v>
      </c>
      <c r="BG35" s="17">
        <v>129</v>
      </c>
      <c r="BH35" s="17">
        <v>123</v>
      </c>
      <c r="BI35" s="17">
        <v>103</v>
      </c>
      <c r="BJ35" s="17">
        <v>99</v>
      </c>
      <c r="BK35" s="17">
        <v>97</v>
      </c>
      <c r="BL35" s="17">
        <v>94</v>
      </c>
      <c r="BM35" s="17">
        <v>90</v>
      </c>
    </row>
    <row r="36" spans="1:65" x14ac:dyDescent="0.2">
      <c r="B36" t="s">
        <v>3</v>
      </c>
      <c r="C36" s="17">
        <v>70</v>
      </c>
      <c r="D36" s="17">
        <v>71</v>
      </c>
      <c r="E36" s="17">
        <v>70</v>
      </c>
      <c r="F36" s="17">
        <v>65</v>
      </c>
      <c r="G36" s="17">
        <v>62</v>
      </c>
      <c r="H36" s="17">
        <v>57</v>
      </c>
      <c r="I36" s="17">
        <v>51</v>
      </c>
      <c r="J36" s="17">
        <v>48</v>
      </c>
      <c r="K36" s="17">
        <v>44</v>
      </c>
      <c r="L36" s="17">
        <v>40</v>
      </c>
      <c r="M36" s="17">
        <v>38</v>
      </c>
      <c r="N36" s="17">
        <v>35</v>
      </c>
      <c r="O36" s="17">
        <v>31</v>
      </c>
      <c r="P36" s="17">
        <v>30</v>
      </c>
      <c r="Q36" s="17">
        <v>25</v>
      </c>
      <c r="R36" s="17">
        <v>24</v>
      </c>
      <c r="S36" s="17">
        <v>21</v>
      </c>
      <c r="T36" s="17">
        <v>21</v>
      </c>
      <c r="U36" s="17">
        <v>18</v>
      </c>
      <c r="V36" s="17">
        <v>16</v>
      </c>
      <c r="W36" s="17">
        <v>14</v>
      </c>
      <c r="X36" s="17">
        <v>15</v>
      </c>
      <c r="Y36" s="17">
        <v>13</v>
      </c>
      <c r="Z36" s="17">
        <v>11</v>
      </c>
      <c r="AA36" s="17">
        <v>12</v>
      </c>
      <c r="AB36" s="17">
        <v>16</v>
      </c>
      <c r="AC36" s="17">
        <v>15</v>
      </c>
      <c r="AD36" s="17">
        <v>14</v>
      </c>
      <c r="AE36" s="17">
        <v>14</v>
      </c>
      <c r="AF36" s="17">
        <v>11</v>
      </c>
      <c r="AI36" t="s">
        <v>9</v>
      </c>
      <c r="AJ36" s="17">
        <v>43</v>
      </c>
      <c r="AK36" s="17">
        <v>43</v>
      </c>
      <c r="AL36" s="17">
        <v>43</v>
      </c>
      <c r="AM36" s="17">
        <v>41</v>
      </c>
      <c r="AN36" s="17">
        <v>37</v>
      </c>
      <c r="AO36" s="17">
        <v>34</v>
      </c>
      <c r="AP36" s="17">
        <v>30</v>
      </c>
      <c r="AQ36" s="17">
        <v>29</v>
      </c>
      <c r="AR36" s="17">
        <v>29</v>
      </c>
      <c r="AS36" s="17">
        <v>28</v>
      </c>
      <c r="AT36" s="17">
        <v>28</v>
      </c>
      <c r="AU36" s="17">
        <v>27</v>
      </c>
      <c r="AV36" s="17">
        <v>24</v>
      </c>
      <c r="AW36" s="17">
        <v>23</v>
      </c>
      <c r="AX36" s="17">
        <v>22</v>
      </c>
      <c r="AY36" s="17">
        <v>19</v>
      </c>
      <c r="AZ36" s="17">
        <v>20</v>
      </c>
      <c r="BA36" s="17">
        <v>17</v>
      </c>
      <c r="BB36" s="17">
        <v>18</v>
      </c>
      <c r="BC36" s="17">
        <v>16</v>
      </c>
      <c r="BD36" s="17">
        <v>16</v>
      </c>
      <c r="BE36" s="17">
        <v>16</v>
      </c>
      <c r="BF36" s="17">
        <v>16</v>
      </c>
      <c r="BG36" s="17">
        <v>14</v>
      </c>
      <c r="BH36" s="17">
        <v>13</v>
      </c>
      <c r="BI36" s="17">
        <v>13</v>
      </c>
      <c r="BJ36" s="17">
        <v>14</v>
      </c>
      <c r="BK36" s="17">
        <v>13</v>
      </c>
      <c r="BL36" s="17">
        <v>13</v>
      </c>
      <c r="BM36" s="17">
        <v>14</v>
      </c>
    </row>
    <row r="37" spans="1:65" x14ac:dyDescent="0.2">
      <c r="B37" t="s">
        <v>66</v>
      </c>
      <c r="C37" s="17">
        <v>392</v>
      </c>
      <c r="D37" s="17">
        <v>390</v>
      </c>
      <c r="E37" s="17">
        <v>389</v>
      </c>
      <c r="F37" s="17">
        <v>376</v>
      </c>
      <c r="G37" s="17">
        <v>358</v>
      </c>
      <c r="H37" s="17">
        <v>347</v>
      </c>
      <c r="I37" s="17">
        <v>318</v>
      </c>
      <c r="J37" s="17">
        <v>290</v>
      </c>
      <c r="K37" s="17">
        <v>275</v>
      </c>
      <c r="L37" s="17">
        <v>267</v>
      </c>
      <c r="M37" s="17">
        <v>261</v>
      </c>
      <c r="N37" s="17">
        <v>248</v>
      </c>
      <c r="O37" s="17">
        <v>237</v>
      </c>
      <c r="P37" s="17">
        <v>224</v>
      </c>
      <c r="Q37" s="17">
        <v>212</v>
      </c>
      <c r="R37" s="17">
        <v>191</v>
      </c>
      <c r="S37" s="17">
        <v>185</v>
      </c>
      <c r="T37" s="17">
        <v>179</v>
      </c>
      <c r="U37" s="17">
        <v>172</v>
      </c>
      <c r="V37" s="17">
        <v>159</v>
      </c>
      <c r="W37" s="17">
        <v>149</v>
      </c>
      <c r="X37" s="17">
        <v>145</v>
      </c>
      <c r="Y37" s="17">
        <v>140</v>
      </c>
      <c r="Z37" s="17">
        <v>129</v>
      </c>
      <c r="AA37" s="17">
        <v>123</v>
      </c>
      <c r="AB37" s="17">
        <v>103</v>
      </c>
      <c r="AC37" s="17">
        <v>99</v>
      </c>
      <c r="AD37" s="17">
        <v>97</v>
      </c>
      <c r="AE37" s="17">
        <v>94</v>
      </c>
      <c r="AF37" s="17">
        <v>90</v>
      </c>
      <c r="AI37" t="s">
        <v>53</v>
      </c>
      <c r="AJ37" s="17">
        <v>93</v>
      </c>
      <c r="AK37" s="17">
        <v>93</v>
      </c>
      <c r="AL37" s="17">
        <v>93</v>
      </c>
      <c r="AM37" s="17">
        <v>92</v>
      </c>
      <c r="AN37" s="17">
        <v>91</v>
      </c>
      <c r="AO37" s="17">
        <v>89</v>
      </c>
      <c r="AP37" s="17">
        <v>84</v>
      </c>
      <c r="AQ37" s="17">
        <v>80</v>
      </c>
      <c r="AR37" s="17">
        <v>75</v>
      </c>
      <c r="AS37" s="17">
        <v>72</v>
      </c>
      <c r="AT37" s="17">
        <v>70</v>
      </c>
      <c r="AU37" s="17">
        <v>68</v>
      </c>
      <c r="AV37" s="17">
        <v>63</v>
      </c>
      <c r="AW37" s="17">
        <v>63</v>
      </c>
      <c r="AX37" s="17">
        <v>61</v>
      </c>
      <c r="AY37" s="17">
        <v>60</v>
      </c>
      <c r="AZ37" s="17">
        <v>60</v>
      </c>
      <c r="BA37" s="17">
        <v>58</v>
      </c>
      <c r="BB37" s="17">
        <v>57</v>
      </c>
      <c r="BC37" s="17">
        <v>56</v>
      </c>
      <c r="BD37" s="17">
        <v>53</v>
      </c>
      <c r="BE37" s="17">
        <v>52</v>
      </c>
      <c r="BF37" s="17">
        <v>50</v>
      </c>
      <c r="BG37" s="17">
        <v>48</v>
      </c>
      <c r="BH37" s="17">
        <v>47</v>
      </c>
      <c r="BI37" s="17">
        <v>45</v>
      </c>
      <c r="BJ37" s="17">
        <v>42</v>
      </c>
      <c r="BK37" s="17">
        <v>40</v>
      </c>
      <c r="BL37" s="17">
        <v>40</v>
      </c>
      <c r="BM37" s="17">
        <v>36</v>
      </c>
    </row>
    <row r="38" spans="1:65" x14ac:dyDescent="0.2">
      <c r="B38" t="s">
        <v>62</v>
      </c>
      <c r="C38" s="17">
        <v>134</v>
      </c>
      <c r="D38" s="17">
        <v>133</v>
      </c>
      <c r="E38" s="17">
        <v>132</v>
      </c>
      <c r="F38" s="17">
        <v>125</v>
      </c>
      <c r="G38" s="17">
        <v>122</v>
      </c>
      <c r="H38" s="17">
        <v>120</v>
      </c>
      <c r="I38" s="17">
        <v>111</v>
      </c>
      <c r="J38" s="17">
        <v>107</v>
      </c>
      <c r="K38" s="17">
        <v>103</v>
      </c>
      <c r="L38" s="17">
        <v>101</v>
      </c>
      <c r="M38" s="17">
        <v>97</v>
      </c>
      <c r="N38" s="17">
        <v>91</v>
      </c>
      <c r="O38" s="17">
        <v>85</v>
      </c>
      <c r="P38" s="17">
        <v>82</v>
      </c>
      <c r="Q38" s="17">
        <v>77</v>
      </c>
      <c r="R38" s="17">
        <v>69</v>
      </c>
      <c r="S38" s="17">
        <v>67</v>
      </c>
      <c r="T38" s="17">
        <v>65</v>
      </c>
      <c r="U38" s="17">
        <v>58</v>
      </c>
      <c r="V38" s="17">
        <v>54</v>
      </c>
      <c r="W38" s="17">
        <v>51</v>
      </c>
      <c r="X38" s="17">
        <v>50</v>
      </c>
      <c r="Y38" s="17">
        <v>49</v>
      </c>
      <c r="Z38" s="17">
        <v>49</v>
      </c>
      <c r="AA38" s="17">
        <v>47</v>
      </c>
      <c r="AB38" s="17">
        <v>44</v>
      </c>
      <c r="AC38" s="17">
        <v>43</v>
      </c>
      <c r="AD38" s="17">
        <v>42</v>
      </c>
      <c r="AE38" s="17">
        <v>40</v>
      </c>
      <c r="AF38" s="17">
        <v>38</v>
      </c>
      <c r="AI38" t="s">
        <v>13</v>
      </c>
      <c r="AJ38" s="17">
        <v>114</v>
      </c>
      <c r="AK38" s="17">
        <v>113</v>
      </c>
      <c r="AL38" s="17">
        <v>114</v>
      </c>
      <c r="AM38" s="17">
        <v>111</v>
      </c>
      <c r="AN38" s="17">
        <v>109</v>
      </c>
      <c r="AO38" s="17">
        <v>105</v>
      </c>
      <c r="AP38" s="17">
        <v>102</v>
      </c>
      <c r="AQ38" s="17">
        <v>98</v>
      </c>
      <c r="AR38" s="17">
        <v>96</v>
      </c>
      <c r="AS38" s="17">
        <v>95</v>
      </c>
      <c r="AT38" s="17">
        <v>92</v>
      </c>
      <c r="AU38" s="17">
        <v>82</v>
      </c>
      <c r="AV38" s="17">
        <v>79</v>
      </c>
      <c r="AW38" s="17">
        <v>72</v>
      </c>
      <c r="AX38" s="17">
        <v>67</v>
      </c>
      <c r="AY38" s="17">
        <v>65</v>
      </c>
      <c r="AZ38" s="17">
        <v>66</v>
      </c>
      <c r="BA38" s="17">
        <v>58</v>
      </c>
      <c r="BB38" s="17">
        <v>60</v>
      </c>
      <c r="BC38" s="17">
        <v>55</v>
      </c>
      <c r="BD38" s="17">
        <v>53</v>
      </c>
      <c r="BE38" s="17">
        <v>52</v>
      </c>
      <c r="BF38" s="17">
        <v>49</v>
      </c>
      <c r="BG38" s="17">
        <v>45</v>
      </c>
      <c r="BH38" s="17">
        <v>44</v>
      </c>
      <c r="BI38" s="17">
        <v>42</v>
      </c>
      <c r="BJ38" s="17">
        <v>41</v>
      </c>
      <c r="BK38" s="17">
        <v>39</v>
      </c>
      <c r="BL38" s="17">
        <v>38</v>
      </c>
      <c r="BM38" s="17">
        <v>39</v>
      </c>
    </row>
    <row r="39" spans="1:65" x14ac:dyDescent="0.2">
      <c r="B39" t="s">
        <v>23</v>
      </c>
      <c r="C39" s="17">
        <v>82</v>
      </c>
      <c r="D39" s="17">
        <v>81</v>
      </c>
      <c r="E39" s="17">
        <v>81</v>
      </c>
      <c r="F39" s="17">
        <v>77</v>
      </c>
      <c r="G39" s="17">
        <v>73</v>
      </c>
      <c r="H39" s="17">
        <v>69</v>
      </c>
      <c r="I39" s="17">
        <v>62</v>
      </c>
      <c r="J39" s="17">
        <v>57</v>
      </c>
      <c r="K39" s="17">
        <v>54</v>
      </c>
      <c r="L39" s="17">
        <v>50</v>
      </c>
      <c r="M39" s="17">
        <v>46</v>
      </c>
      <c r="N39" s="17">
        <v>46</v>
      </c>
      <c r="O39" s="17">
        <v>44</v>
      </c>
      <c r="P39" s="17">
        <v>38</v>
      </c>
      <c r="Q39" s="17">
        <v>36</v>
      </c>
      <c r="R39" s="17">
        <v>30</v>
      </c>
      <c r="S39" s="17">
        <v>28</v>
      </c>
      <c r="T39" s="17">
        <v>24</v>
      </c>
      <c r="U39" s="17">
        <v>23</v>
      </c>
      <c r="V39" s="17">
        <v>22</v>
      </c>
      <c r="W39" s="17">
        <v>18</v>
      </c>
      <c r="X39" s="17">
        <v>16</v>
      </c>
      <c r="Y39" s="17">
        <v>16</v>
      </c>
      <c r="Z39" s="17">
        <v>15</v>
      </c>
      <c r="AA39" s="17">
        <v>15</v>
      </c>
      <c r="AB39" s="17">
        <v>13</v>
      </c>
      <c r="AC39" s="17">
        <v>13</v>
      </c>
      <c r="AD39" s="17">
        <v>13</v>
      </c>
      <c r="AE39" s="17">
        <v>12</v>
      </c>
      <c r="AF39" s="17">
        <v>11</v>
      </c>
      <c r="AI39" t="s">
        <v>62</v>
      </c>
      <c r="AJ39" s="17">
        <v>134</v>
      </c>
      <c r="AK39" s="17">
        <v>133</v>
      </c>
      <c r="AL39" s="17">
        <v>132</v>
      </c>
      <c r="AM39" s="17">
        <v>125</v>
      </c>
      <c r="AN39" s="17">
        <v>122</v>
      </c>
      <c r="AO39" s="17">
        <v>120</v>
      </c>
      <c r="AP39" s="17">
        <v>111</v>
      </c>
      <c r="AQ39" s="17">
        <v>107</v>
      </c>
      <c r="AR39" s="17">
        <v>103</v>
      </c>
      <c r="AS39" s="17">
        <v>101</v>
      </c>
      <c r="AT39" s="17">
        <v>97</v>
      </c>
      <c r="AU39" s="17">
        <v>91</v>
      </c>
      <c r="AV39" s="17">
        <v>85</v>
      </c>
      <c r="AW39" s="17">
        <v>82</v>
      </c>
      <c r="AX39" s="17">
        <v>77</v>
      </c>
      <c r="AY39" s="17">
        <v>69</v>
      </c>
      <c r="AZ39" s="17">
        <v>67</v>
      </c>
      <c r="BA39" s="17">
        <v>65</v>
      </c>
      <c r="BB39" s="17">
        <v>58</v>
      </c>
      <c r="BC39" s="17">
        <v>54</v>
      </c>
      <c r="BD39" s="17">
        <v>51</v>
      </c>
      <c r="BE39" s="17">
        <v>50</v>
      </c>
      <c r="BF39" s="17">
        <v>49</v>
      </c>
      <c r="BG39" s="17">
        <v>49</v>
      </c>
      <c r="BH39" s="17">
        <v>47</v>
      </c>
      <c r="BI39" s="17">
        <v>44</v>
      </c>
      <c r="BJ39" s="17">
        <v>43</v>
      </c>
      <c r="BK39" s="17">
        <v>42</v>
      </c>
      <c r="BL39" s="17">
        <v>40</v>
      </c>
      <c r="BM39" s="17">
        <v>38</v>
      </c>
    </row>
    <row r="40" spans="1:65" x14ac:dyDescent="0.2">
      <c r="A40" t="s">
        <v>103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I40" t="s">
        <v>15</v>
      </c>
      <c r="AJ40" s="17">
        <v>100</v>
      </c>
      <c r="AK40" s="17">
        <v>99</v>
      </c>
      <c r="AL40" s="17">
        <v>100</v>
      </c>
      <c r="AM40" s="17">
        <v>97</v>
      </c>
      <c r="AN40" s="17">
        <v>94</v>
      </c>
      <c r="AO40" s="17">
        <v>89</v>
      </c>
      <c r="AP40" s="17">
        <v>81</v>
      </c>
      <c r="AQ40" s="17">
        <v>78</v>
      </c>
      <c r="AR40" s="17">
        <v>73</v>
      </c>
      <c r="AS40" s="17">
        <v>69</v>
      </c>
      <c r="AT40" s="17">
        <v>67</v>
      </c>
      <c r="AU40" s="17">
        <v>64</v>
      </c>
      <c r="AV40" s="17">
        <v>61</v>
      </c>
      <c r="AW40" s="17">
        <v>54</v>
      </c>
      <c r="AX40" s="17">
        <v>49</v>
      </c>
      <c r="AY40" s="17">
        <v>47</v>
      </c>
      <c r="AZ40" s="17">
        <v>43</v>
      </c>
      <c r="BA40" s="17">
        <v>42</v>
      </c>
      <c r="BB40" s="17">
        <v>40</v>
      </c>
      <c r="BC40" s="17">
        <v>37</v>
      </c>
      <c r="BD40" s="17">
        <v>38</v>
      </c>
      <c r="BE40" s="17">
        <v>39</v>
      </c>
      <c r="BF40" s="17">
        <v>38</v>
      </c>
      <c r="BG40" s="17">
        <v>38</v>
      </c>
      <c r="BH40" s="17">
        <v>33</v>
      </c>
      <c r="BI40" s="17">
        <v>34</v>
      </c>
      <c r="BJ40" s="17">
        <v>32</v>
      </c>
      <c r="BK40" s="17">
        <v>30</v>
      </c>
      <c r="BL40" s="17">
        <v>28</v>
      </c>
      <c r="BM40" s="17">
        <v>24</v>
      </c>
    </row>
    <row r="41" spans="1:65" x14ac:dyDescent="0.2">
      <c r="B41" t="s">
        <v>61</v>
      </c>
      <c r="C41" s="17">
        <v>369</v>
      </c>
      <c r="D41" s="17">
        <v>367</v>
      </c>
      <c r="E41" s="17">
        <v>359</v>
      </c>
      <c r="F41" s="17">
        <v>346</v>
      </c>
      <c r="G41" s="17">
        <v>326</v>
      </c>
      <c r="H41" s="17">
        <v>311</v>
      </c>
      <c r="I41" s="17">
        <v>273</v>
      </c>
      <c r="J41" s="17">
        <v>257</v>
      </c>
      <c r="K41" s="17">
        <v>237</v>
      </c>
      <c r="L41" s="17">
        <v>226</v>
      </c>
      <c r="M41" s="17">
        <v>215</v>
      </c>
      <c r="N41" s="17">
        <v>197</v>
      </c>
      <c r="O41" s="17">
        <v>176</v>
      </c>
      <c r="P41" s="17">
        <v>166</v>
      </c>
      <c r="Q41" s="17">
        <v>154</v>
      </c>
      <c r="R41" s="17">
        <v>137</v>
      </c>
      <c r="S41" s="17">
        <v>135</v>
      </c>
      <c r="T41" s="17">
        <v>122</v>
      </c>
      <c r="U41" s="17">
        <v>109</v>
      </c>
      <c r="V41" s="17">
        <v>103</v>
      </c>
      <c r="W41" s="17">
        <v>94</v>
      </c>
      <c r="X41" s="17">
        <v>89</v>
      </c>
      <c r="Y41" s="17">
        <v>86</v>
      </c>
      <c r="Z41" s="17">
        <v>86</v>
      </c>
      <c r="AA41" s="17">
        <v>84</v>
      </c>
      <c r="AB41" s="17">
        <v>81</v>
      </c>
      <c r="AC41" s="17">
        <v>78</v>
      </c>
      <c r="AD41" s="17">
        <v>77</v>
      </c>
      <c r="AE41" s="17">
        <v>75</v>
      </c>
      <c r="AF41" s="17">
        <v>70</v>
      </c>
      <c r="AI41" t="s">
        <v>47</v>
      </c>
      <c r="AJ41" s="17">
        <v>16</v>
      </c>
      <c r="AK41" s="17">
        <v>16</v>
      </c>
      <c r="AL41" s="17">
        <v>13</v>
      </c>
      <c r="AM41" s="17">
        <v>13</v>
      </c>
      <c r="AN41" s="17">
        <v>13</v>
      </c>
      <c r="AO41" s="17">
        <v>12</v>
      </c>
      <c r="AP41" s="17">
        <v>11</v>
      </c>
      <c r="AQ41" s="17">
        <v>9</v>
      </c>
      <c r="AR41" s="17">
        <v>9</v>
      </c>
      <c r="AS41" s="17">
        <v>8</v>
      </c>
      <c r="AT41" s="17">
        <v>7</v>
      </c>
      <c r="AU41" s="17">
        <v>7</v>
      </c>
      <c r="AV41" s="17">
        <v>7</v>
      </c>
      <c r="AW41" s="17">
        <v>6</v>
      </c>
      <c r="AX41" s="17">
        <v>6</v>
      </c>
      <c r="AY41" s="17">
        <v>6</v>
      </c>
      <c r="AZ41" s="17">
        <v>6</v>
      </c>
      <c r="BA41" s="17">
        <v>6</v>
      </c>
      <c r="BB41" s="17">
        <v>6</v>
      </c>
      <c r="BC41" s="17">
        <v>6</v>
      </c>
      <c r="BD41" s="17">
        <v>6</v>
      </c>
      <c r="BE41" s="17">
        <v>6</v>
      </c>
      <c r="BF41" s="17">
        <v>6</v>
      </c>
      <c r="BG41" s="17">
        <v>6</v>
      </c>
      <c r="BH41" s="17">
        <v>4</v>
      </c>
      <c r="BI41" s="17">
        <v>3</v>
      </c>
      <c r="BJ41" s="17">
        <v>2</v>
      </c>
      <c r="BK41" s="17">
        <v>2</v>
      </c>
      <c r="BL41" s="17">
        <v>2</v>
      </c>
      <c r="BM41" s="17">
        <v>2</v>
      </c>
    </row>
    <row r="42" spans="1:65" x14ac:dyDescent="0.2">
      <c r="B42" t="s">
        <v>9</v>
      </c>
      <c r="C42" s="17">
        <v>43</v>
      </c>
      <c r="D42" s="17">
        <v>43</v>
      </c>
      <c r="E42" s="17">
        <v>43</v>
      </c>
      <c r="F42" s="17">
        <v>41</v>
      </c>
      <c r="G42" s="17">
        <v>37</v>
      </c>
      <c r="H42" s="17">
        <v>34</v>
      </c>
      <c r="I42" s="17">
        <v>30</v>
      </c>
      <c r="J42" s="17">
        <v>29</v>
      </c>
      <c r="K42" s="17">
        <v>29</v>
      </c>
      <c r="L42" s="17">
        <v>28</v>
      </c>
      <c r="M42" s="17">
        <v>28</v>
      </c>
      <c r="N42" s="17">
        <v>27</v>
      </c>
      <c r="O42" s="17">
        <v>24</v>
      </c>
      <c r="P42" s="17">
        <v>23</v>
      </c>
      <c r="Q42" s="17">
        <v>22</v>
      </c>
      <c r="R42" s="17">
        <v>19</v>
      </c>
      <c r="S42" s="17">
        <v>20</v>
      </c>
      <c r="T42" s="17">
        <v>17</v>
      </c>
      <c r="U42" s="17">
        <v>18</v>
      </c>
      <c r="V42" s="17">
        <v>16</v>
      </c>
      <c r="W42" s="17">
        <v>16</v>
      </c>
      <c r="X42" s="17">
        <v>16</v>
      </c>
      <c r="Y42" s="17">
        <v>16</v>
      </c>
      <c r="Z42" s="17">
        <v>14</v>
      </c>
      <c r="AA42" s="17">
        <v>13</v>
      </c>
      <c r="AB42" s="17">
        <v>13</v>
      </c>
      <c r="AC42" s="17">
        <v>14</v>
      </c>
      <c r="AD42" s="17">
        <v>13</v>
      </c>
      <c r="AE42" s="17">
        <v>13</v>
      </c>
      <c r="AF42" s="17">
        <v>14</v>
      </c>
      <c r="AI42" t="s">
        <v>27</v>
      </c>
      <c r="AJ42" s="17">
        <v>108</v>
      </c>
      <c r="AK42" s="17">
        <v>108</v>
      </c>
      <c r="AL42" s="17">
        <v>106</v>
      </c>
      <c r="AM42" s="17">
        <v>104</v>
      </c>
      <c r="AN42" s="17">
        <v>102</v>
      </c>
      <c r="AO42" s="17">
        <v>96</v>
      </c>
      <c r="AP42" s="17">
        <v>94</v>
      </c>
      <c r="AQ42" s="17">
        <v>89</v>
      </c>
      <c r="AR42" s="17">
        <v>85</v>
      </c>
      <c r="AS42" s="17">
        <v>83</v>
      </c>
      <c r="AT42" s="17">
        <v>75</v>
      </c>
      <c r="AU42" s="17">
        <v>67</v>
      </c>
      <c r="AV42" s="17">
        <v>65</v>
      </c>
      <c r="AW42" s="17">
        <v>61</v>
      </c>
      <c r="AX42" s="17">
        <v>55</v>
      </c>
      <c r="AY42" s="17">
        <v>50</v>
      </c>
      <c r="AZ42" s="17">
        <v>49</v>
      </c>
      <c r="BA42" s="17">
        <v>49</v>
      </c>
      <c r="BB42" s="17">
        <v>45</v>
      </c>
      <c r="BC42" s="17">
        <v>43</v>
      </c>
      <c r="BD42" s="17">
        <v>43</v>
      </c>
      <c r="BE42" s="17">
        <v>40</v>
      </c>
      <c r="BF42" s="17">
        <v>39</v>
      </c>
      <c r="BG42" s="17">
        <v>40</v>
      </c>
      <c r="BH42" s="17">
        <v>34</v>
      </c>
      <c r="BI42" s="17">
        <v>34</v>
      </c>
      <c r="BJ42" s="17">
        <v>33</v>
      </c>
      <c r="BK42" s="17">
        <v>32</v>
      </c>
      <c r="BL42" s="17">
        <v>32</v>
      </c>
      <c r="BM42" s="17">
        <v>31</v>
      </c>
    </row>
    <row r="43" spans="1:65" x14ac:dyDescent="0.2">
      <c r="B43" t="s">
        <v>6</v>
      </c>
      <c r="C43" s="17">
        <v>248</v>
      </c>
      <c r="D43" s="17">
        <v>247</v>
      </c>
      <c r="E43" s="17">
        <v>247</v>
      </c>
      <c r="F43" s="17">
        <v>238</v>
      </c>
      <c r="G43" s="17">
        <v>224</v>
      </c>
      <c r="H43" s="17">
        <v>218</v>
      </c>
      <c r="I43" s="17">
        <v>193</v>
      </c>
      <c r="J43" s="17">
        <v>181</v>
      </c>
      <c r="K43" s="17">
        <v>176</v>
      </c>
      <c r="L43" s="17">
        <v>166</v>
      </c>
      <c r="M43" s="17">
        <v>158</v>
      </c>
      <c r="N43" s="17">
        <v>145</v>
      </c>
      <c r="O43" s="17">
        <v>126</v>
      </c>
      <c r="P43" s="17">
        <v>115</v>
      </c>
      <c r="Q43" s="17">
        <v>100</v>
      </c>
      <c r="R43" s="17">
        <v>91</v>
      </c>
      <c r="S43" s="17">
        <v>81</v>
      </c>
      <c r="T43" s="17">
        <v>81</v>
      </c>
      <c r="U43" s="17">
        <v>73</v>
      </c>
      <c r="V43" s="17">
        <v>70</v>
      </c>
      <c r="W43" s="17">
        <v>68</v>
      </c>
      <c r="X43" s="17">
        <v>66</v>
      </c>
      <c r="Y43" s="17">
        <v>66</v>
      </c>
      <c r="Z43" s="17">
        <v>56</v>
      </c>
      <c r="AA43" s="17">
        <v>53</v>
      </c>
      <c r="AB43" s="17">
        <v>50</v>
      </c>
      <c r="AC43" s="17">
        <v>47</v>
      </c>
      <c r="AD43" s="17">
        <v>42</v>
      </c>
      <c r="AE43" s="17">
        <v>38</v>
      </c>
      <c r="AF43" s="17">
        <v>35</v>
      </c>
      <c r="AI43" t="s">
        <v>23</v>
      </c>
      <c r="AJ43" s="17">
        <v>82</v>
      </c>
      <c r="AK43" s="17">
        <v>81</v>
      </c>
      <c r="AL43" s="17">
        <v>81</v>
      </c>
      <c r="AM43" s="17">
        <v>77</v>
      </c>
      <c r="AN43" s="17">
        <v>73</v>
      </c>
      <c r="AO43" s="17">
        <v>69</v>
      </c>
      <c r="AP43" s="17">
        <v>62</v>
      </c>
      <c r="AQ43" s="17">
        <v>57</v>
      </c>
      <c r="AR43" s="17">
        <v>54</v>
      </c>
      <c r="AS43" s="17">
        <v>50</v>
      </c>
      <c r="AT43" s="17">
        <v>46</v>
      </c>
      <c r="AU43" s="17">
        <v>46</v>
      </c>
      <c r="AV43" s="17">
        <v>44</v>
      </c>
      <c r="AW43" s="17">
        <v>38</v>
      </c>
      <c r="AX43" s="17">
        <v>36</v>
      </c>
      <c r="AY43" s="17">
        <v>30</v>
      </c>
      <c r="AZ43" s="17">
        <v>28</v>
      </c>
      <c r="BA43" s="17">
        <v>24</v>
      </c>
      <c r="BB43" s="17">
        <v>23</v>
      </c>
      <c r="BC43" s="17">
        <v>22</v>
      </c>
      <c r="BD43" s="17">
        <v>18</v>
      </c>
      <c r="BE43" s="17">
        <v>16</v>
      </c>
      <c r="BF43" s="17">
        <v>16</v>
      </c>
      <c r="BG43" s="17">
        <v>15</v>
      </c>
      <c r="BH43" s="17">
        <v>15</v>
      </c>
      <c r="BI43" s="17">
        <v>13</v>
      </c>
      <c r="BJ43" s="17">
        <v>13</v>
      </c>
      <c r="BK43" s="17">
        <v>13</v>
      </c>
      <c r="BL43" s="17">
        <v>12</v>
      </c>
      <c r="BM43" s="17">
        <v>11</v>
      </c>
    </row>
    <row r="44" spans="1:65" x14ac:dyDescent="0.2">
      <c r="B44" t="s">
        <v>7</v>
      </c>
      <c r="C44" s="17">
        <v>224</v>
      </c>
      <c r="D44" s="17">
        <v>220</v>
      </c>
      <c r="E44" s="17">
        <v>218</v>
      </c>
      <c r="F44" s="17">
        <v>204</v>
      </c>
      <c r="G44" s="17">
        <v>192</v>
      </c>
      <c r="H44" s="17">
        <v>187</v>
      </c>
      <c r="I44" s="17">
        <v>164</v>
      </c>
      <c r="J44" s="17">
        <v>156</v>
      </c>
      <c r="K44" s="17">
        <v>148</v>
      </c>
      <c r="L44" s="17">
        <v>136</v>
      </c>
      <c r="M44" s="17">
        <v>127</v>
      </c>
      <c r="N44" s="17">
        <v>118</v>
      </c>
      <c r="O44" s="17">
        <v>113</v>
      </c>
      <c r="P44" s="17">
        <v>103</v>
      </c>
      <c r="Q44" s="17">
        <v>93</v>
      </c>
      <c r="R44" s="17">
        <v>79</v>
      </c>
      <c r="S44" s="17">
        <v>78</v>
      </c>
      <c r="T44" s="17">
        <v>76</v>
      </c>
      <c r="U44" s="17">
        <v>72</v>
      </c>
      <c r="V44" s="17">
        <v>69</v>
      </c>
      <c r="W44" s="17">
        <v>69</v>
      </c>
      <c r="X44" s="17">
        <v>66</v>
      </c>
      <c r="Y44" s="17">
        <v>63</v>
      </c>
      <c r="Z44" s="17">
        <v>62</v>
      </c>
      <c r="AA44" s="17">
        <v>57</v>
      </c>
      <c r="AB44" s="17">
        <v>51</v>
      </c>
      <c r="AC44" s="17">
        <v>49</v>
      </c>
      <c r="AD44" s="17">
        <v>47</v>
      </c>
      <c r="AE44" s="17">
        <v>44</v>
      </c>
      <c r="AF44" s="17">
        <v>41</v>
      </c>
      <c r="AI44" t="s">
        <v>43</v>
      </c>
      <c r="AJ44" s="17">
        <v>109</v>
      </c>
      <c r="AK44" s="17">
        <v>109</v>
      </c>
      <c r="AL44" s="17">
        <v>109</v>
      </c>
      <c r="AM44" s="17">
        <v>108</v>
      </c>
      <c r="AN44" s="17">
        <v>107</v>
      </c>
      <c r="AO44" s="17">
        <v>106</v>
      </c>
      <c r="AP44" s="17">
        <v>101</v>
      </c>
      <c r="AQ44" s="17">
        <v>94</v>
      </c>
      <c r="AR44" s="17">
        <v>90</v>
      </c>
      <c r="AS44" s="17">
        <v>86</v>
      </c>
      <c r="AT44" s="17">
        <v>84</v>
      </c>
      <c r="AU44" s="17">
        <v>78</v>
      </c>
      <c r="AV44" s="17">
        <v>75</v>
      </c>
      <c r="AW44" s="17">
        <v>71</v>
      </c>
      <c r="AX44" s="17">
        <v>66</v>
      </c>
      <c r="AY44" s="17">
        <v>62</v>
      </c>
      <c r="AZ44" s="17">
        <v>61</v>
      </c>
      <c r="BA44" s="17">
        <v>60</v>
      </c>
      <c r="BB44" s="17">
        <v>59</v>
      </c>
      <c r="BC44" s="17">
        <v>53</v>
      </c>
      <c r="BD44" s="17">
        <v>48</v>
      </c>
      <c r="BE44" s="17">
        <v>48</v>
      </c>
      <c r="BF44" s="17">
        <v>47</v>
      </c>
      <c r="BG44" s="17">
        <v>46</v>
      </c>
      <c r="BH44" s="17">
        <v>41</v>
      </c>
      <c r="BI44" s="17">
        <v>39</v>
      </c>
      <c r="BJ44" s="17">
        <v>38</v>
      </c>
      <c r="BK44" s="17">
        <v>33</v>
      </c>
      <c r="BL44" s="17">
        <v>30</v>
      </c>
      <c r="BM44" s="17">
        <v>28</v>
      </c>
    </row>
    <row r="45" spans="1:65" x14ac:dyDescent="0.2">
      <c r="A45" t="s">
        <v>101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I45" t="s">
        <v>30</v>
      </c>
      <c r="AJ45" s="17">
        <v>427</v>
      </c>
      <c r="AK45" s="17">
        <v>425</v>
      </c>
      <c r="AL45" s="17">
        <v>423</v>
      </c>
      <c r="AM45" s="17">
        <v>417</v>
      </c>
      <c r="AN45" s="17">
        <v>402</v>
      </c>
      <c r="AO45" s="17">
        <v>386</v>
      </c>
      <c r="AP45" s="17">
        <v>358</v>
      </c>
      <c r="AQ45" s="17">
        <v>334</v>
      </c>
      <c r="AR45" s="17">
        <v>311</v>
      </c>
      <c r="AS45" s="17">
        <v>306</v>
      </c>
      <c r="AT45" s="17">
        <v>292</v>
      </c>
      <c r="AU45" s="17">
        <v>273</v>
      </c>
      <c r="AV45" s="17">
        <v>244</v>
      </c>
      <c r="AW45" s="17">
        <v>229</v>
      </c>
      <c r="AX45" s="17">
        <v>208</v>
      </c>
      <c r="AY45" s="17">
        <v>198</v>
      </c>
      <c r="AZ45" s="17">
        <v>199</v>
      </c>
      <c r="BA45" s="17">
        <v>187</v>
      </c>
      <c r="BB45" s="17">
        <v>180</v>
      </c>
      <c r="BC45" s="17">
        <v>170</v>
      </c>
      <c r="BD45" s="17">
        <v>151</v>
      </c>
      <c r="BE45" s="17">
        <v>146</v>
      </c>
      <c r="BF45" s="17">
        <v>141</v>
      </c>
      <c r="BG45" s="17">
        <v>140</v>
      </c>
      <c r="BH45" s="17">
        <v>133</v>
      </c>
      <c r="BI45" s="17">
        <v>126</v>
      </c>
      <c r="BJ45" s="17">
        <v>117</v>
      </c>
      <c r="BK45" s="17">
        <v>116</v>
      </c>
      <c r="BL45" s="17">
        <v>111</v>
      </c>
      <c r="BM45" s="17">
        <v>106</v>
      </c>
    </row>
    <row r="46" spans="1:65" x14ac:dyDescent="0.2">
      <c r="B46" t="s">
        <v>17</v>
      </c>
      <c r="C46" s="17">
        <v>78</v>
      </c>
      <c r="D46" s="17">
        <v>75</v>
      </c>
      <c r="E46" s="17">
        <v>72</v>
      </c>
      <c r="F46" s="17">
        <v>66</v>
      </c>
      <c r="G46" s="17">
        <v>56</v>
      </c>
      <c r="H46" s="17">
        <v>53</v>
      </c>
      <c r="I46" s="17">
        <v>39</v>
      </c>
      <c r="J46" s="17">
        <v>37</v>
      </c>
      <c r="K46" s="17">
        <v>33</v>
      </c>
      <c r="L46" s="17">
        <v>32</v>
      </c>
      <c r="M46" s="17">
        <v>31</v>
      </c>
      <c r="N46" s="17">
        <v>31</v>
      </c>
      <c r="O46" s="17">
        <v>29</v>
      </c>
      <c r="P46" s="17">
        <v>29</v>
      </c>
      <c r="Q46" s="17">
        <v>26</v>
      </c>
      <c r="R46" s="17">
        <v>24</v>
      </c>
      <c r="S46" s="17">
        <v>23</v>
      </c>
      <c r="T46" s="17">
        <v>24</v>
      </c>
      <c r="U46" s="17">
        <v>21</v>
      </c>
      <c r="V46" s="17">
        <v>22</v>
      </c>
      <c r="W46" s="17">
        <v>21</v>
      </c>
      <c r="X46" s="17">
        <v>21</v>
      </c>
      <c r="Y46" s="17">
        <v>21</v>
      </c>
      <c r="Z46" s="17">
        <v>20</v>
      </c>
      <c r="AA46" s="17">
        <v>18</v>
      </c>
      <c r="AB46" s="17">
        <v>17</v>
      </c>
      <c r="AC46" s="17">
        <v>18</v>
      </c>
      <c r="AD46" s="17">
        <v>16</v>
      </c>
      <c r="AE46" s="17">
        <v>17</v>
      </c>
      <c r="AF46" s="17">
        <v>14</v>
      </c>
      <c r="AI46" t="s">
        <v>35</v>
      </c>
      <c r="AJ46" s="17">
        <v>196</v>
      </c>
      <c r="AK46" s="17">
        <v>195</v>
      </c>
      <c r="AL46" s="17">
        <v>193</v>
      </c>
      <c r="AM46" s="17">
        <v>190</v>
      </c>
      <c r="AN46" s="17">
        <v>183</v>
      </c>
      <c r="AO46" s="17">
        <v>176</v>
      </c>
      <c r="AP46" s="17">
        <v>153</v>
      </c>
      <c r="AQ46" s="17">
        <v>139</v>
      </c>
      <c r="AR46" s="17">
        <v>126</v>
      </c>
      <c r="AS46" s="17">
        <v>120</v>
      </c>
      <c r="AT46" s="17">
        <v>112</v>
      </c>
      <c r="AU46" s="17">
        <v>101</v>
      </c>
      <c r="AV46" s="17">
        <v>83</v>
      </c>
      <c r="AW46" s="17">
        <v>76</v>
      </c>
      <c r="AX46" s="17">
        <v>74</v>
      </c>
      <c r="AY46" s="17">
        <v>72</v>
      </c>
      <c r="AZ46" s="17">
        <v>72</v>
      </c>
      <c r="BA46" s="17">
        <v>72</v>
      </c>
      <c r="BB46" s="17">
        <v>69</v>
      </c>
      <c r="BC46" s="17">
        <v>58</v>
      </c>
      <c r="BD46" s="17">
        <v>51</v>
      </c>
      <c r="BE46" s="17">
        <v>48</v>
      </c>
      <c r="BF46" s="17">
        <v>46</v>
      </c>
      <c r="BG46" s="17">
        <v>43</v>
      </c>
      <c r="BH46" s="17">
        <v>39</v>
      </c>
      <c r="BI46" s="17">
        <v>36</v>
      </c>
      <c r="BJ46" s="17">
        <v>35</v>
      </c>
      <c r="BK46" s="17">
        <v>33</v>
      </c>
      <c r="BL46" s="17">
        <v>29</v>
      </c>
      <c r="BM46" s="17">
        <v>28</v>
      </c>
    </row>
    <row r="47" spans="1:65" x14ac:dyDescent="0.2">
      <c r="B47" t="s">
        <v>21</v>
      </c>
      <c r="C47" s="17">
        <v>113</v>
      </c>
      <c r="D47" s="17">
        <v>113</v>
      </c>
      <c r="E47" s="17">
        <v>113</v>
      </c>
      <c r="F47" s="17">
        <v>110</v>
      </c>
      <c r="G47" s="17">
        <v>107</v>
      </c>
      <c r="H47" s="17">
        <v>105</v>
      </c>
      <c r="I47" s="17">
        <v>93</v>
      </c>
      <c r="J47" s="17">
        <v>88</v>
      </c>
      <c r="K47" s="17">
        <v>85</v>
      </c>
      <c r="L47" s="17">
        <v>79</v>
      </c>
      <c r="M47" s="17">
        <v>77</v>
      </c>
      <c r="N47" s="17">
        <v>71</v>
      </c>
      <c r="O47" s="17">
        <v>66</v>
      </c>
      <c r="P47" s="17">
        <v>66</v>
      </c>
      <c r="Q47" s="17">
        <v>61</v>
      </c>
      <c r="R47" s="17">
        <v>57</v>
      </c>
      <c r="S47" s="17">
        <v>55</v>
      </c>
      <c r="T47" s="17">
        <v>54</v>
      </c>
      <c r="U47" s="17">
        <v>52</v>
      </c>
      <c r="V47" s="17">
        <v>50</v>
      </c>
      <c r="W47" s="17">
        <v>49</v>
      </c>
      <c r="X47" s="17">
        <v>48</v>
      </c>
      <c r="Y47" s="17">
        <v>52</v>
      </c>
      <c r="Z47" s="17">
        <v>45</v>
      </c>
      <c r="AA47" s="17">
        <v>46</v>
      </c>
      <c r="AB47" s="17">
        <v>44</v>
      </c>
      <c r="AC47" s="17">
        <v>43</v>
      </c>
      <c r="AD47" s="17">
        <v>41</v>
      </c>
      <c r="AE47" s="17">
        <v>39</v>
      </c>
      <c r="AF47" s="17">
        <v>33</v>
      </c>
      <c r="AI47" t="s">
        <v>1</v>
      </c>
      <c r="AJ47" s="17">
        <v>110</v>
      </c>
      <c r="AK47" s="17">
        <v>108</v>
      </c>
      <c r="AL47" s="17">
        <v>107</v>
      </c>
      <c r="AM47" s="17">
        <v>103</v>
      </c>
      <c r="AN47" s="17">
        <v>101</v>
      </c>
      <c r="AO47" s="17">
        <v>96</v>
      </c>
      <c r="AP47" s="17">
        <v>86</v>
      </c>
      <c r="AQ47" s="17">
        <v>77</v>
      </c>
      <c r="AR47" s="17">
        <v>72</v>
      </c>
      <c r="AS47" s="17">
        <v>67</v>
      </c>
      <c r="AT47" s="17">
        <v>64</v>
      </c>
      <c r="AU47" s="17">
        <v>54</v>
      </c>
      <c r="AV47" s="17">
        <v>50</v>
      </c>
      <c r="AW47" s="17">
        <v>45</v>
      </c>
      <c r="AX47" s="17">
        <v>42</v>
      </c>
      <c r="AY47" s="17">
        <v>40</v>
      </c>
      <c r="AZ47" s="17">
        <v>41</v>
      </c>
      <c r="BA47" s="17">
        <v>40</v>
      </c>
      <c r="BB47" s="17">
        <v>38</v>
      </c>
      <c r="BC47" s="17">
        <v>36</v>
      </c>
      <c r="BD47" s="17">
        <v>33</v>
      </c>
      <c r="BE47" s="17">
        <v>32</v>
      </c>
      <c r="BF47" s="17">
        <v>34</v>
      </c>
      <c r="BG47" s="17">
        <v>29</v>
      </c>
      <c r="BH47" s="17">
        <v>29</v>
      </c>
      <c r="BI47" s="17">
        <v>25</v>
      </c>
      <c r="BJ47" s="17">
        <v>24</v>
      </c>
      <c r="BK47" s="17">
        <v>21</v>
      </c>
      <c r="BL47" s="17">
        <v>18</v>
      </c>
      <c r="BM47" s="17">
        <v>15</v>
      </c>
    </row>
    <row r="48" spans="1:65" x14ac:dyDescent="0.2">
      <c r="B48" t="s">
        <v>19</v>
      </c>
      <c r="C48" s="17">
        <v>229</v>
      </c>
      <c r="D48" s="17">
        <v>227</v>
      </c>
      <c r="E48" s="17">
        <v>224</v>
      </c>
      <c r="F48" s="17">
        <v>217</v>
      </c>
      <c r="G48" s="17">
        <v>211</v>
      </c>
      <c r="H48" s="17">
        <v>207</v>
      </c>
      <c r="I48" s="17">
        <v>194</v>
      </c>
      <c r="J48" s="17">
        <v>183</v>
      </c>
      <c r="K48" s="17">
        <v>177</v>
      </c>
      <c r="L48" s="17">
        <v>172</v>
      </c>
      <c r="M48" s="17">
        <v>166</v>
      </c>
      <c r="N48" s="17">
        <v>153</v>
      </c>
      <c r="O48" s="17">
        <v>144</v>
      </c>
      <c r="P48" s="17">
        <v>137</v>
      </c>
      <c r="Q48" s="17">
        <v>127</v>
      </c>
      <c r="R48" s="17">
        <v>121</v>
      </c>
      <c r="S48" s="17">
        <v>120</v>
      </c>
      <c r="T48" s="17">
        <v>112</v>
      </c>
      <c r="U48" s="17">
        <v>105</v>
      </c>
      <c r="V48" s="17">
        <v>98</v>
      </c>
      <c r="W48" s="17">
        <v>96</v>
      </c>
      <c r="X48" s="17">
        <v>94</v>
      </c>
      <c r="Y48" s="17">
        <v>92</v>
      </c>
      <c r="Z48" s="17">
        <v>86</v>
      </c>
      <c r="AA48" s="17">
        <v>81</v>
      </c>
      <c r="AB48" s="17">
        <v>72</v>
      </c>
      <c r="AC48" s="17">
        <v>71</v>
      </c>
      <c r="AD48" s="17">
        <v>72</v>
      </c>
      <c r="AE48" s="17">
        <v>69</v>
      </c>
      <c r="AF48" s="17">
        <v>63</v>
      </c>
      <c r="AI48" t="s">
        <v>29</v>
      </c>
      <c r="AJ48" s="17">
        <v>32</v>
      </c>
      <c r="AK48" s="17">
        <v>30</v>
      </c>
      <c r="AL48" s="17">
        <v>30</v>
      </c>
      <c r="AM48" s="17">
        <v>30</v>
      </c>
      <c r="AN48" s="17">
        <v>29</v>
      </c>
      <c r="AO48" s="17">
        <v>29</v>
      </c>
      <c r="AP48" s="17">
        <v>28</v>
      </c>
      <c r="AQ48" s="17">
        <v>28</v>
      </c>
      <c r="AR48" s="17">
        <v>28</v>
      </c>
      <c r="AS48" s="17">
        <v>26</v>
      </c>
      <c r="AT48" s="17">
        <v>27</v>
      </c>
      <c r="AU48" s="17">
        <v>24</v>
      </c>
      <c r="AV48" s="17">
        <v>21</v>
      </c>
      <c r="AW48" s="17">
        <v>21</v>
      </c>
      <c r="AX48" s="17">
        <v>18</v>
      </c>
      <c r="AY48" s="17">
        <v>18</v>
      </c>
      <c r="AZ48" s="17">
        <v>19</v>
      </c>
      <c r="BA48" s="17">
        <v>17</v>
      </c>
      <c r="BB48" s="17">
        <v>16</v>
      </c>
      <c r="BC48" s="17">
        <v>15</v>
      </c>
      <c r="BD48" s="17">
        <v>15</v>
      </c>
      <c r="BE48" s="17">
        <v>15</v>
      </c>
      <c r="BF48" s="17">
        <v>15</v>
      </c>
      <c r="BG48" s="17">
        <v>14</v>
      </c>
      <c r="BH48" s="17">
        <v>13</v>
      </c>
      <c r="BI48" s="17">
        <v>13</v>
      </c>
      <c r="BJ48" s="17">
        <v>12</v>
      </c>
      <c r="BK48" s="17">
        <v>12</v>
      </c>
      <c r="BL48" s="17">
        <v>11</v>
      </c>
      <c r="BM48" s="17">
        <v>11</v>
      </c>
    </row>
    <row r="49" spans="1:65" x14ac:dyDescent="0.2">
      <c r="B49" t="s">
        <v>11</v>
      </c>
      <c r="C49" s="17">
        <v>151</v>
      </c>
      <c r="D49" s="17">
        <v>148</v>
      </c>
      <c r="E49" s="17">
        <v>145</v>
      </c>
      <c r="F49" s="17">
        <v>145</v>
      </c>
      <c r="G49" s="17">
        <v>144</v>
      </c>
      <c r="H49" s="17">
        <v>136</v>
      </c>
      <c r="I49" s="17">
        <v>134</v>
      </c>
      <c r="J49" s="17">
        <v>126</v>
      </c>
      <c r="K49" s="17">
        <v>120</v>
      </c>
      <c r="L49" s="17">
        <v>116</v>
      </c>
      <c r="M49" s="17">
        <v>108</v>
      </c>
      <c r="N49" s="17">
        <v>103</v>
      </c>
      <c r="O49" s="17">
        <v>101</v>
      </c>
      <c r="P49" s="17">
        <v>98</v>
      </c>
      <c r="Q49" s="17">
        <v>88</v>
      </c>
      <c r="R49" s="17">
        <v>81</v>
      </c>
      <c r="S49" s="17">
        <v>80</v>
      </c>
      <c r="T49" s="17">
        <v>68</v>
      </c>
      <c r="U49" s="17">
        <v>70</v>
      </c>
      <c r="V49" s="17">
        <v>63</v>
      </c>
      <c r="W49" s="17">
        <v>58</v>
      </c>
      <c r="X49" s="17">
        <v>55</v>
      </c>
      <c r="Y49" s="17">
        <v>55</v>
      </c>
      <c r="Z49" s="17">
        <v>52</v>
      </c>
      <c r="AA49" s="17">
        <v>52</v>
      </c>
      <c r="AB49" s="17">
        <v>48</v>
      </c>
      <c r="AC49" s="17">
        <v>44</v>
      </c>
      <c r="AD49" s="17">
        <v>43</v>
      </c>
      <c r="AE49" s="17">
        <v>41</v>
      </c>
      <c r="AF49" s="17">
        <v>41</v>
      </c>
      <c r="AI49" t="s">
        <v>41</v>
      </c>
      <c r="AJ49" s="17">
        <v>222</v>
      </c>
      <c r="AK49" s="17">
        <v>220</v>
      </c>
      <c r="AL49" s="17">
        <v>219</v>
      </c>
      <c r="AM49" s="17">
        <v>216</v>
      </c>
      <c r="AN49" s="17">
        <v>209</v>
      </c>
      <c r="AO49" s="17">
        <v>199</v>
      </c>
      <c r="AP49" s="17">
        <v>177</v>
      </c>
      <c r="AQ49" s="17">
        <v>163</v>
      </c>
      <c r="AR49" s="17">
        <v>146</v>
      </c>
      <c r="AS49" s="17">
        <v>134</v>
      </c>
      <c r="AT49" s="17">
        <v>131</v>
      </c>
      <c r="AU49" s="17">
        <v>119</v>
      </c>
      <c r="AV49" s="17">
        <v>109</v>
      </c>
      <c r="AW49" s="17">
        <v>98</v>
      </c>
      <c r="AX49" s="17">
        <v>92</v>
      </c>
      <c r="AY49" s="17">
        <v>82</v>
      </c>
      <c r="AZ49" s="17">
        <v>78</v>
      </c>
      <c r="BA49" s="17">
        <v>75</v>
      </c>
      <c r="BB49" s="17">
        <v>70</v>
      </c>
      <c r="BC49" s="17">
        <v>70</v>
      </c>
      <c r="BD49" s="17">
        <v>65</v>
      </c>
      <c r="BE49" s="17">
        <v>65</v>
      </c>
      <c r="BF49" s="17">
        <v>64</v>
      </c>
      <c r="BG49" s="17">
        <v>61</v>
      </c>
      <c r="BH49" s="17">
        <v>60</v>
      </c>
      <c r="BI49" s="17">
        <v>54</v>
      </c>
      <c r="BJ49" s="17">
        <v>54</v>
      </c>
      <c r="BK49" s="17">
        <v>53</v>
      </c>
      <c r="BL49" s="17">
        <v>48</v>
      </c>
      <c r="BM49" s="17">
        <v>45</v>
      </c>
    </row>
    <row r="50" spans="1:65" x14ac:dyDescent="0.2">
      <c r="B50" t="s">
        <v>13</v>
      </c>
      <c r="C50" s="17">
        <v>114</v>
      </c>
      <c r="D50" s="17">
        <v>113</v>
      </c>
      <c r="E50" s="17">
        <v>114</v>
      </c>
      <c r="F50" s="17">
        <v>111</v>
      </c>
      <c r="G50" s="17">
        <v>109</v>
      </c>
      <c r="H50" s="17">
        <v>105</v>
      </c>
      <c r="I50" s="17">
        <v>102</v>
      </c>
      <c r="J50" s="17">
        <v>98</v>
      </c>
      <c r="K50" s="17">
        <v>96</v>
      </c>
      <c r="L50" s="17">
        <v>95</v>
      </c>
      <c r="M50" s="17">
        <v>92</v>
      </c>
      <c r="N50" s="17">
        <v>82</v>
      </c>
      <c r="O50" s="17">
        <v>79</v>
      </c>
      <c r="P50" s="17">
        <v>72</v>
      </c>
      <c r="Q50" s="17">
        <v>67</v>
      </c>
      <c r="R50" s="17">
        <v>65</v>
      </c>
      <c r="S50" s="17">
        <v>66</v>
      </c>
      <c r="T50" s="17">
        <v>58</v>
      </c>
      <c r="U50" s="17">
        <v>60</v>
      </c>
      <c r="V50" s="17">
        <v>55</v>
      </c>
      <c r="W50" s="17">
        <v>53</v>
      </c>
      <c r="X50" s="17">
        <v>52</v>
      </c>
      <c r="Y50" s="17">
        <v>49</v>
      </c>
      <c r="Z50" s="17">
        <v>45</v>
      </c>
      <c r="AA50" s="17">
        <v>44</v>
      </c>
      <c r="AB50" s="17">
        <v>42</v>
      </c>
      <c r="AC50" s="17">
        <v>41</v>
      </c>
      <c r="AD50" s="17">
        <v>39</v>
      </c>
      <c r="AE50" s="17">
        <v>38</v>
      </c>
      <c r="AF50" s="17">
        <v>39</v>
      </c>
      <c r="AI50" t="s">
        <v>6</v>
      </c>
      <c r="AJ50" s="17">
        <v>248</v>
      </c>
      <c r="AK50" s="17">
        <v>247</v>
      </c>
      <c r="AL50" s="17">
        <v>247</v>
      </c>
      <c r="AM50" s="17">
        <v>238</v>
      </c>
      <c r="AN50" s="17">
        <v>224</v>
      </c>
      <c r="AO50" s="17">
        <v>218</v>
      </c>
      <c r="AP50" s="17">
        <v>193</v>
      </c>
      <c r="AQ50" s="17">
        <v>181</v>
      </c>
      <c r="AR50" s="17">
        <v>176</v>
      </c>
      <c r="AS50" s="17">
        <v>166</v>
      </c>
      <c r="AT50" s="17">
        <v>158</v>
      </c>
      <c r="AU50" s="17">
        <v>145</v>
      </c>
      <c r="AV50" s="17">
        <v>126</v>
      </c>
      <c r="AW50" s="17">
        <v>115</v>
      </c>
      <c r="AX50" s="17">
        <v>100</v>
      </c>
      <c r="AY50" s="17">
        <v>91</v>
      </c>
      <c r="AZ50" s="17">
        <v>81</v>
      </c>
      <c r="BA50" s="17">
        <v>81</v>
      </c>
      <c r="BB50" s="17">
        <v>73</v>
      </c>
      <c r="BC50" s="17">
        <v>70</v>
      </c>
      <c r="BD50" s="17">
        <v>68</v>
      </c>
      <c r="BE50" s="17">
        <v>66</v>
      </c>
      <c r="BF50" s="17">
        <v>66</v>
      </c>
      <c r="BG50" s="17">
        <v>56</v>
      </c>
      <c r="BH50" s="17">
        <v>53</v>
      </c>
      <c r="BI50" s="17">
        <v>50</v>
      </c>
      <c r="BJ50" s="17">
        <v>47</v>
      </c>
      <c r="BK50" s="17">
        <v>42</v>
      </c>
      <c r="BL50" s="17">
        <v>38</v>
      </c>
      <c r="BM50" s="17">
        <v>35</v>
      </c>
    </row>
    <row r="51" spans="1:65" x14ac:dyDescent="0.2">
      <c r="B51" t="s">
        <v>15</v>
      </c>
      <c r="C51" s="17">
        <v>100</v>
      </c>
      <c r="D51" s="17">
        <v>99</v>
      </c>
      <c r="E51" s="17">
        <v>100</v>
      </c>
      <c r="F51" s="17">
        <v>97</v>
      </c>
      <c r="G51" s="17">
        <v>94</v>
      </c>
      <c r="H51" s="17">
        <v>89</v>
      </c>
      <c r="I51" s="17">
        <v>81</v>
      </c>
      <c r="J51" s="17">
        <v>78</v>
      </c>
      <c r="K51" s="17">
        <v>73</v>
      </c>
      <c r="L51" s="17">
        <v>69</v>
      </c>
      <c r="M51" s="17">
        <v>67</v>
      </c>
      <c r="N51" s="17">
        <v>64</v>
      </c>
      <c r="O51" s="17">
        <v>61</v>
      </c>
      <c r="P51" s="17">
        <v>54</v>
      </c>
      <c r="Q51" s="17">
        <v>49</v>
      </c>
      <c r="R51" s="17">
        <v>47</v>
      </c>
      <c r="S51" s="17">
        <v>43</v>
      </c>
      <c r="T51" s="17">
        <v>42</v>
      </c>
      <c r="U51" s="17">
        <v>40</v>
      </c>
      <c r="V51" s="17">
        <v>37</v>
      </c>
      <c r="W51" s="17">
        <v>38</v>
      </c>
      <c r="X51" s="17">
        <v>39</v>
      </c>
      <c r="Y51" s="17">
        <v>38</v>
      </c>
      <c r="Z51" s="17">
        <v>38</v>
      </c>
      <c r="AA51" s="17">
        <v>33</v>
      </c>
      <c r="AB51" s="17">
        <v>34</v>
      </c>
      <c r="AC51" s="17">
        <v>32</v>
      </c>
      <c r="AD51" s="17">
        <v>30</v>
      </c>
      <c r="AE51" s="17">
        <v>28</v>
      </c>
      <c r="AF51" s="17">
        <v>24</v>
      </c>
      <c r="AI51" t="s">
        <v>7</v>
      </c>
      <c r="AJ51" s="17">
        <v>224</v>
      </c>
      <c r="AK51" s="17">
        <v>220</v>
      </c>
      <c r="AL51" s="17">
        <v>218</v>
      </c>
      <c r="AM51" s="17">
        <v>204</v>
      </c>
      <c r="AN51" s="17">
        <v>192</v>
      </c>
      <c r="AO51" s="17">
        <v>187</v>
      </c>
      <c r="AP51" s="17">
        <v>164</v>
      </c>
      <c r="AQ51" s="17">
        <v>156</v>
      </c>
      <c r="AR51" s="17">
        <v>148</v>
      </c>
      <c r="AS51" s="17">
        <v>136</v>
      </c>
      <c r="AT51" s="17">
        <v>127</v>
      </c>
      <c r="AU51" s="17">
        <v>118</v>
      </c>
      <c r="AV51" s="17">
        <v>113</v>
      </c>
      <c r="AW51" s="17">
        <v>103</v>
      </c>
      <c r="AX51" s="17">
        <v>93</v>
      </c>
      <c r="AY51" s="17">
        <v>79</v>
      </c>
      <c r="AZ51" s="17">
        <v>78</v>
      </c>
      <c r="BA51" s="17">
        <v>76</v>
      </c>
      <c r="BB51" s="17">
        <v>72</v>
      </c>
      <c r="BC51" s="17">
        <v>69</v>
      </c>
      <c r="BD51" s="17">
        <v>69</v>
      </c>
      <c r="BE51" s="17">
        <v>66</v>
      </c>
      <c r="BF51" s="17">
        <v>63</v>
      </c>
      <c r="BG51" s="17">
        <v>62</v>
      </c>
      <c r="BH51" s="17">
        <v>57</v>
      </c>
      <c r="BI51" s="17">
        <v>51</v>
      </c>
      <c r="BJ51" s="17">
        <v>49</v>
      </c>
      <c r="BK51" s="17">
        <v>47</v>
      </c>
      <c r="BL51" s="17">
        <v>44</v>
      </c>
      <c r="BM51" s="17">
        <v>41</v>
      </c>
    </row>
    <row r="52" spans="1:65" x14ac:dyDescent="0.2">
      <c r="A52" t="s">
        <v>102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I52" t="s">
        <v>93</v>
      </c>
      <c r="AJ52" s="17">
        <v>5136</v>
      </c>
      <c r="AK52" s="17">
        <v>5103</v>
      </c>
      <c r="AL52" s="17">
        <v>5065</v>
      </c>
      <c r="AM52" s="17">
        <v>4921</v>
      </c>
      <c r="AN52" s="17">
        <v>4733</v>
      </c>
      <c r="AO52" s="17">
        <v>4557</v>
      </c>
      <c r="AP52" s="17">
        <v>4151</v>
      </c>
      <c r="AQ52" s="17">
        <v>3902</v>
      </c>
      <c r="AR52" s="17">
        <v>3683</v>
      </c>
      <c r="AS52" s="17">
        <v>3519</v>
      </c>
      <c r="AT52" s="17">
        <v>3366</v>
      </c>
      <c r="AU52" s="17">
        <v>3115</v>
      </c>
      <c r="AV52" s="17">
        <v>2874</v>
      </c>
      <c r="AW52" s="17">
        <v>2695</v>
      </c>
      <c r="AX52" s="17">
        <v>2470</v>
      </c>
      <c r="AY52" s="17">
        <v>2293</v>
      </c>
      <c r="AZ52" s="17">
        <v>2253</v>
      </c>
      <c r="BA52" s="17">
        <v>2128</v>
      </c>
      <c r="BB52" s="17">
        <v>2022</v>
      </c>
      <c r="BC52" s="17">
        <v>1913</v>
      </c>
      <c r="BD52" s="17">
        <v>1788</v>
      </c>
      <c r="BE52" s="17">
        <v>1732</v>
      </c>
      <c r="BF52" s="17">
        <v>1698</v>
      </c>
      <c r="BG52" s="17">
        <v>1617</v>
      </c>
      <c r="BH52" s="17">
        <v>1548</v>
      </c>
      <c r="BI52" s="17">
        <v>1447</v>
      </c>
      <c r="BJ52" s="17">
        <v>1386</v>
      </c>
      <c r="BK52" s="17">
        <v>1341</v>
      </c>
      <c r="BL52" s="17">
        <v>1274</v>
      </c>
      <c r="BM52" s="17">
        <v>1184</v>
      </c>
    </row>
    <row r="53" spans="1:65" x14ac:dyDescent="0.2">
      <c r="B53" t="s">
        <v>37</v>
      </c>
      <c r="C53" s="17">
        <v>33</v>
      </c>
      <c r="D53" s="17">
        <v>32</v>
      </c>
      <c r="E53" s="17">
        <v>32</v>
      </c>
      <c r="F53" s="17">
        <v>32</v>
      </c>
      <c r="G53" s="17">
        <v>29</v>
      </c>
      <c r="H53" s="17">
        <v>28</v>
      </c>
      <c r="I53" s="17">
        <v>25</v>
      </c>
      <c r="J53" s="17">
        <v>23</v>
      </c>
      <c r="K53" s="17">
        <v>19</v>
      </c>
      <c r="L53" s="17">
        <v>18</v>
      </c>
      <c r="M53" s="17">
        <v>17</v>
      </c>
      <c r="N53" s="17">
        <v>17</v>
      </c>
      <c r="O53" s="17">
        <v>15</v>
      </c>
      <c r="P53" s="17">
        <v>11</v>
      </c>
      <c r="Q53" s="17">
        <v>10</v>
      </c>
      <c r="R53" s="17">
        <v>9</v>
      </c>
      <c r="S53" s="17">
        <v>9</v>
      </c>
      <c r="T53" s="17">
        <v>9</v>
      </c>
      <c r="U53" s="17">
        <v>9</v>
      </c>
      <c r="V53" s="17">
        <v>9</v>
      </c>
      <c r="W53" s="17">
        <v>10</v>
      </c>
      <c r="X53" s="17">
        <v>10</v>
      </c>
      <c r="Y53" s="17">
        <v>10</v>
      </c>
      <c r="Z53" s="17">
        <v>8</v>
      </c>
      <c r="AA53" s="17">
        <v>8</v>
      </c>
      <c r="AB53" s="17">
        <v>7</v>
      </c>
      <c r="AC53" s="17">
        <v>7</v>
      </c>
      <c r="AD53" s="17">
        <v>6</v>
      </c>
      <c r="AE53" s="17">
        <v>5</v>
      </c>
      <c r="AF53" s="17">
        <v>6</v>
      </c>
    </row>
    <row r="54" spans="1:65" x14ac:dyDescent="0.2">
      <c r="B54" t="s">
        <v>25</v>
      </c>
      <c r="C54" s="17">
        <v>28</v>
      </c>
      <c r="D54" s="17">
        <v>28</v>
      </c>
      <c r="E54" s="17">
        <v>28</v>
      </c>
      <c r="F54" s="17">
        <v>26</v>
      </c>
      <c r="G54" s="17">
        <v>25</v>
      </c>
      <c r="H54" s="17">
        <v>21</v>
      </c>
      <c r="I54" s="17">
        <v>20</v>
      </c>
      <c r="J54" s="17">
        <v>19</v>
      </c>
      <c r="K54" s="17">
        <v>17</v>
      </c>
      <c r="L54" s="17">
        <v>17</v>
      </c>
      <c r="M54" s="17">
        <v>17</v>
      </c>
      <c r="N54" s="17">
        <v>17</v>
      </c>
      <c r="O54" s="17">
        <v>17</v>
      </c>
      <c r="P54" s="17">
        <v>17</v>
      </c>
      <c r="Q54" s="17">
        <v>15</v>
      </c>
      <c r="R54" s="17">
        <v>12</v>
      </c>
      <c r="S54" s="17">
        <v>13</v>
      </c>
      <c r="T54" s="17">
        <v>12</v>
      </c>
      <c r="U54" s="17">
        <v>12</v>
      </c>
      <c r="V54" s="17">
        <v>12</v>
      </c>
      <c r="W54" s="17">
        <v>11</v>
      </c>
      <c r="X54" s="17">
        <v>11</v>
      </c>
      <c r="Y54" s="17">
        <v>11</v>
      </c>
      <c r="Z54" s="17">
        <v>11</v>
      </c>
      <c r="AA54" s="17">
        <v>12</v>
      </c>
      <c r="AB54" s="17">
        <v>11</v>
      </c>
      <c r="AC54" s="17">
        <v>11</v>
      </c>
      <c r="AD54" s="17">
        <v>11</v>
      </c>
      <c r="AE54" s="17">
        <v>11</v>
      </c>
      <c r="AF54" s="17">
        <v>10</v>
      </c>
    </row>
    <row r="55" spans="1:65" x14ac:dyDescent="0.2">
      <c r="B55" t="s">
        <v>33</v>
      </c>
      <c r="C55" s="17">
        <v>20</v>
      </c>
      <c r="D55" s="17">
        <v>21</v>
      </c>
      <c r="E55" s="17">
        <v>21</v>
      </c>
      <c r="F55" s="17">
        <v>20</v>
      </c>
      <c r="G55" s="17">
        <v>20</v>
      </c>
      <c r="H55" s="17">
        <v>19</v>
      </c>
      <c r="I55" s="17">
        <v>15</v>
      </c>
      <c r="J55" s="17">
        <v>15</v>
      </c>
      <c r="K55" s="17">
        <v>15</v>
      </c>
      <c r="L55" s="17">
        <v>14</v>
      </c>
      <c r="M55" s="17">
        <v>15</v>
      </c>
      <c r="N55" s="17">
        <v>10</v>
      </c>
      <c r="O55" s="17">
        <v>7</v>
      </c>
      <c r="P55" s="17">
        <v>5</v>
      </c>
      <c r="Q55" s="17">
        <v>3</v>
      </c>
      <c r="R55" s="17">
        <v>3</v>
      </c>
      <c r="S55" s="17">
        <v>3</v>
      </c>
      <c r="T55" s="17">
        <v>3</v>
      </c>
      <c r="U55" s="17">
        <v>3</v>
      </c>
      <c r="V55" s="17">
        <v>3</v>
      </c>
      <c r="W55" s="17">
        <v>2</v>
      </c>
      <c r="X55" s="17">
        <v>2</v>
      </c>
      <c r="Y55" s="17">
        <v>2</v>
      </c>
      <c r="Z55" s="17">
        <v>2</v>
      </c>
      <c r="AA55" s="17">
        <v>2</v>
      </c>
      <c r="AB55" s="17">
        <v>2</v>
      </c>
      <c r="AC55" s="17">
        <v>1</v>
      </c>
      <c r="AD55" s="17">
        <v>1</v>
      </c>
      <c r="AE55" s="17">
        <v>1</v>
      </c>
      <c r="AF55" s="17">
        <v>1</v>
      </c>
    </row>
    <row r="56" spans="1:65" x14ac:dyDescent="0.2">
      <c r="B56" t="s">
        <v>27</v>
      </c>
      <c r="C56" s="17">
        <v>108</v>
      </c>
      <c r="D56" s="17">
        <v>108</v>
      </c>
      <c r="E56" s="17">
        <v>106</v>
      </c>
      <c r="F56" s="17">
        <v>104</v>
      </c>
      <c r="G56" s="17">
        <v>102</v>
      </c>
      <c r="H56" s="17">
        <v>96</v>
      </c>
      <c r="I56" s="17">
        <v>94</v>
      </c>
      <c r="J56" s="17">
        <v>89</v>
      </c>
      <c r="K56" s="17">
        <v>85</v>
      </c>
      <c r="L56" s="17">
        <v>83</v>
      </c>
      <c r="M56" s="17">
        <v>75</v>
      </c>
      <c r="N56" s="17">
        <v>67</v>
      </c>
      <c r="O56" s="17">
        <v>65</v>
      </c>
      <c r="P56" s="17">
        <v>61</v>
      </c>
      <c r="Q56" s="17">
        <v>55</v>
      </c>
      <c r="R56" s="17">
        <v>50</v>
      </c>
      <c r="S56" s="17">
        <v>49</v>
      </c>
      <c r="T56" s="17">
        <v>49</v>
      </c>
      <c r="U56" s="17">
        <v>45</v>
      </c>
      <c r="V56" s="17">
        <v>43</v>
      </c>
      <c r="W56" s="17">
        <v>43</v>
      </c>
      <c r="X56" s="17">
        <v>40</v>
      </c>
      <c r="Y56" s="17">
        <v>39</v>
      </c>
      <c r="Z56" s="17">
        <v>40</v>
      </c>
      <c r="AA56" s="17">
        <v>34</v>
      </c>
      <c r="AB56" s="17">
        <v>34</v>
      </c>
      <c r="AC56" s="17">
        <v>33</v>
      </c>
      <c r="AD56" s="17">
        <v>32</v>
      </c>
      <c r="AE56" s="17">
        <v>32</v>
      </c>
      <c r="AF56" s="17">
        <v>31</v>
      </c>
    </row>
    <row r="57" spans="1:65" x14ac:dyDescent="0.2">
      <c r="B57" t="s">
        <v>35</v>
      </c>
      <c r="C57" s="17">
        <v>196</v>
      </c>
      <c r="D57" s="17">
        <v>195</v>
      </c>
      <c r="E57" s="17">
        <v>193</v>
      </c>
      <c r="F57" s="17">
        <v>190</v>
      </c>
      <c r="G57" s="17">
        <v>183</v>
      </c>
      <c r="H57" s="17">
        <v>176</v>
      </c>
      <c r="I57" s="17">
        <v>153</v>
      </c>
      <c r="J57" s="17">
        <v>139</v>
      </c>
      <c r="K57" s="17">
        <v>126</v>
      </c>
      <c r="L57" s="17">
        <v>120</v>
      </c>
      <c r="M57" s="17">
        <v>112</v>
      </c>
      <c r="N57" s="17">
        <v>101</v>
      </c>
      <c r="O57" s="17">
        <v>83</v>
      </c>
      <c r="P57" s="17">
        <v>76</v>
      </c>
      <c r="Q57" s="17">
        <v>74</v>
      </c>
      <c r="R57" s="17">
        <v>72</v>
      </c>
      <c r="S57" s="17">
        <v>72</v>
      </c>
      <c r="T57" s="17">
        <v>72</v>
      </c>
      <c r="U57" s="17">
        <v>69</v>
      </c>
      <c r="V57" s="17">
        <v>58</v>
      </c>
      <c r="W57" s="17">
        <v>51</v>
      </c>
      <c r="X57" s="17">
        <v>48</v>
      </c>
      <c r="Y57" s="17">
        <v>46</v>
      </c>
      <c r="Z57" s="17">
        <v>43</v>
      </c>
      <c r="AA57" s="17">
        <v>39</v>
      </c>
      <c r="AB57" s="17">
        <v>36</v>
      </c>
      <c r="AC57" s="17">
        <v>35</v>
      </c>
      <c r="AD57" s="17">
        <v>33</v>
      </c>
      <c r="AE57" s="17">
        <v>29</v>
      </c>
      <c r="AF57" s="17">
        <v>28</v>
      </c>
    </row>
    <row r="58" spans="1:65" x14ac:dyDescent="0.2">
      <c r="B58" t="s">
        <v>29</v>
      </c>
      <c r="C58" s="17">
        <v>32</v>
      </c>
      <c r="D58" s="17">
        <v>30</v>
      </c>
      <c r="E58" s="17">
        <v>30</v>
      </c>
      <c r="F58" s="17">
        <v>30</v>
      </c>
      <c r="G58" s="17">
        <v>29</v>
      </c>
      <c r="H58" s="17">
        <v>29</v>
      </c>
      <c r="I58" s="17">
        <v>28</v>
      </c>
      <c r="J58" s="17">
        <v>28</v>
      </c>
      <c r="K58" s="17">
        <v>28</v>
      </c>
      <c r="L58" s="17">
        <v>26</v>
      </c>
      <c r="M58" s="17">
        <v>27</v>
      </c>
      <c r="N58" s="17">
        <v>24</v>
      </c>
      <c r="O58" s="17">
        <v>21</v>
      </c>
      <c r="P58" s="17">
        <v>21</v>
      </c>
      <c r="Q58" s="17">
        <v>18</v>
      </c>
      <c r="R58" s="17">
        <v>18</v>
      </c>
      <c r="S58" s="17">
        <v>19</v>
      </c>
      <c r="T58" s="17">
        <v>17</v>
      </c>
      <c r="U58" s="17">
        <v>16</v>
      </c>
      <c r="V58" s="17">
        <v>15</v>
      </c>
      <c r="W58" s="17">
        <v>15</v>
      </c>
      <c r="X58" s="17">
        <v>15</v>
      </c>
      <c r="Y58" s="17">
        <v>15</v>
      </c>
      <c r="Z58" s="17">
        <v>14</v>
      </c>
      <c r="AA58" s="17">
        <v>13</v>
      </c>
      <c r="AB58" s="17">
        <v>13</v>
      </c>
      <c r="AC58" s="17">
        <v>12</v>
      </c>
      <c r="AD58" s="17">
        <v>12</v>
      </c>
      <c r="AE58" s="17">
        <v>11</v>
      </c>
      <c r="AF58" s="17">
        <v>11</v>
      </c>
    </row>
    <row r="59" spans="1:65" x14ac:dyDescent="0.2">
      <c r="A59" t="s">
        <v>93</v>
      </c>
      <c r="C59" s="17">
        <v>5136</v>
      </c>
      <c r="D59" s="17">
        <v>5103</v>
      </c>
      <c r="E59" s="17">
        <v>5065</v>
      </c>
      <c r="F59" s="17">
        <v>4921</v>
      </c>
      <c r="G59" s="17">
        <v>4733</v>
      </c>
      <c r="H59" s="17">
        <v>4557</v>
      </c>
      <c r="I59" s="17">
        <v>4151</v>
      </c>
      <c r="J59" s="17">
        <v>3902</v>
      </c>
      <c r="K59" s="17">
        <v>3683</v>
      </c>
      <c r="L59" s="17">
        <v>3519</v>
      </c>
      <c r="M59" s="17">
        <v>3366</v>
      </c>
      <c r="N59" s="17">
        <v>3115</v>
      </c>
      <c r="O59" s="17">
        <v>2874</v>
      </c>
      <c r="P59" s="17">
        <v>2695</v>
      </c>
      <c r="Q59" s="17">
        <v>2470</v>
      </c>
      <c r="R59" s="17">
        <v>2293</v>
      </c>
      <c r="S59" s="17">
        <v>2253</v>
      </c>
      <c r="T59" s="17">
        <v>2128</v>
      </c>
      <c r="U59" s="17">
        <v>2022</v>
      </c>
      <c r="V59" s="17">
        <v>1913</v>
      </c>
      <c r="W59" s="17">
        <v>1788</v>
      </c>
      <c r="X59" s="17">
        <v>1732</v>
      </c>
      <c r="Y59" s="17">
        <v>1698</v>
      </c>
      <c r="Z59" s="17">
        <v>1617</v>
      </c>
      <c r="AA59" s="17">
        <v>1548</v>
      </c>
      <c r="AB59" s="17">
        <v>1447</v>
      </c>
      <c r="AC59" s="17">
        <v>1386</v>
      </c>
      <c r="AD59" s="17">
        <v>1341</v>
      </c>
      <c r="AE59" s="17">
        <v>1274</v>
      </c>
      <c r="AF59" s="17">
        <v>1184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b e 1 e 2 c 5 6 - b c 0 4 - 4 1 9 5 - 9 c e 4 - 1 1 a 7 b f 1 2 c 0 c c " > < C u s t o m C o n t e n t > < ! [ C D A T A [ < ? x m l   v e r s i o n = " 1 . 0 "   e n c o d i n g = " u t f - 1 6 " ? > < S e t t i n g s > < C a l c u l a t e d F i e l d s > < i t e m > < M e a s u r e N a m e > G j . s n i t t < / M e a s u r e N a m e > < D i s p l a y N a m e > G j . s n i t t < / D i s p l a y N a m e > < V i s i b l e > F a l s e < / V i s i b l e > < / i t e m > < i t e m > < M e a s u r e N a m e > S u m   l e v e r a n s e < / M e a s u r e N a m e > < D i s p l a y N a m e > S u m   l e v e r a n s e < / D i s p l a y N a m e > < V i s i b l e > F a l s e < / V i s i b l e > < / i t e m > < i t e m > < M e a s u r e N a m e > S u m   p r o d < / M e a s u r e N a m e > < D i s p l a y N a m e > S u m   p r o d 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 T a b _ k o m m u n e 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 T a b _ k o m m u n e 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 C o l u m n s \ k n r _ 2 0 1 9 < / K e y > < / D i a g r a m O b j e c t K e y > < D i a g r a m O b j e c t K e y > < K e y > C o l u m n s \ k o m _ 2 0 1 9 < / K e y > < / D i a g r a m O b j e c t K e y > < D i a g r a m O b j e c t K e y > < K e y > C o l u m n s \ k n r _ k o m _ 2 0 1 9 < / K e y > < / D i a g r a m O b j e c t K e y > < D i a g r a m O b j e c t K e y > < K e y > C o l u m n s \ R e g i o n _ 2 0 1 9 < / K e y > < / D i a g r a m O b j e c t K e y > < D i a g r a m O b j e c t K e y > < K e y > C o l u m n s \ K n r _ 2 0 2 1 < / K e y > < / D i a g r a m O b j e c t K e y > < D i a g r a m O b j e c t K e y > < K e y > C o l u m n s \ k o m m u n e _ 2 0 2 1 < / K e y > < / D i a g r a m O b j e c t K e y > < D i a g r a m O b j e c t K e y > < K e y > C o l u m n s \ k n r _ k o m _ 2 0 2 1 < / K e y > < / D i a g r a m O b j e c t K e y > < D i a g r a m O b j e c t K e y > < K e y > C o l u m n s \ R e g i o n   2 0 2 1 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 C o l u m n s \ k n r _ 2 0 1 9 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 C o l u m n s \ k o m _ 2 0 1 9 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 C o l u m n s \ k n r _ k o m _ 2 0 1 9 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 C o l u m n s \ R e g i o n _ 2 0 1 9 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 C o l u m n s \ K n r _ 2 0 2 1 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 C o l u m n s \ k o m m u n e _ 2 0 2 1 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 C o l u m n s \ k n r _ k o m _ 2 0 2 1 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  2 0 2 1 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 T a g s \ T a b l e s \ & l t ; T a b l e s \ T a b _ b a s e & g t ; < / K e y > < / D i a g r a m O b j e c t K e y > < D i a g r a m O b j e c t K e y > < K e y > D y n a m i c   T a g s \ T a b l e s \ & l t ; T a b l e s \ T a b _ k o m m u n e & g t ; < / K e y > < / D i a g r a m O b j e c t K e y > < D i a g r a m O b j e c t K e y > < K e y > T a b l e s \ T a b _ b a s e < / K e y > < / D i a g r a m O b j e c t K e y > < D i a g r a m O b j e c t K e y > < K e y > T a b l e s \ T a b _ b a s e \ C o l u m n s \ � r < / K e y > < / D i a g r a m O b j e c t K e y > < D i a g r a m O b j e c t K e y > < K e y > T a b l e s \ T a b _ b a s e \ C o l u m n s \ l e v e r a n d � r e r < / K e y > < / D i a g r a m O b j e c t K e y > < D i a g r a m O b j e c t K e y > < K e y > T a b l e s \ T a b _ b a s e \ C o l u m n s \ m e l k e l e v e r a n s e < / K e y > < / D i a g r a m O b j e c t K e y > < D i a g r a m O b j e c t K e y > < K e y > T a b l e s \ T a b _ b a s e \ C o l u m n s \ g j . s n i t t .   l e v e r a n s e < / K e y > < / D i a g r a m O b j e c t K e y > < D i a g r a m O b j e c t K e y > < K e y > T a b l e s \ T a b _ b a s e \ C o l u m n s \ k n r _ 2 0 2 1 < / K e y > < / D i a g r a m O b j e c t K e y > < D i a g r a m O b j e c t K e y > < K e y > T a b l e s \ T a b _ b a s e \ M e a s u r e s \ S u m   a v   m e l k e l e v e r a n s e < / K e y > < / D i a g r a m O b j e c t K e y > < D i a g r a m O b j e c t K e y > < K e y > T a b l e s \ T a b _ b a s e \ S u m   a v   m e l k e l e v e r a n s e \ A d d i t i o n a l   I n f o \ I m p l i c i t   M e a s u r e < / K e y > < / D i a g r a m O b j e c t K e y > < D i a g r a m O b j e c t K e y > < K e y > T a b l e s \ T a b _ b a s e \ M e a s u r e s \ S u m   a v   l e v e r a n d � r e r < / K e y > < / D i a g r a m O b j e c t K e y > < D i a g r a m O b j e c t K e y > < K e y > T a b l e s \ T a b _ b a s e \ S u m   a v   l e v e r a n d � r e r \ A d d i t i o n a l   I n f o \ I m p l i c i t   M e a s u r e < / K e y > < / D i a g r a m O b j e c t K e y > < D i a g r a m O b j e c t K e y > < K e y > T a b l e s \ T a b _ k o m m u n e < / K e y > < / D i a g r a m O b j e c t K e y > < D i a g r a m O b j e c t K e y > < K e y > T a b l e s \ T a b _ k o m m u n e \ C o l u m n s \ k n r _ 2 0 1 9 < / K e y > < / D i a g r a m O b j e c t K e y > < D i a g r a m O b j e c t K e y > < K e y > T a b l e s \ T a b _ k o m m u n e \ C o l u m n s \ k o m _ 2 0 1 9 < / K e y > < / D i a g r a m O b j e c t K e y > < D i a g r a m O b j e c t K e y > < K e y > T a b l e s \ T a b _ k o m m u n e \ C o l u m n s \ k n r _ k o m _ 2 0 1 9 < / K e y > < / D i a g r a m O b j e c t K e y > < D i a g r a m O b j e c t K e y > < K e y > T a b l e s \ T a b _ k o m m u n e \ C o l u m n s \ R e g i o n _ 2 0 1 9 < / K e y > < / D i a g r a m O b j e c t K e y > < D i a g r a m O b j e c t K e y > < K e y > T a b l e s \ T a b _ k o m m u n e \ C o l u m n s \ K n r _ 2 0 2 1 < / K e y > < / D i a g r a m O b j e c t K e y > < D i a g r a m O b j e c t K e y > < K e y > T a b l e s \ T a b _ k o m m u n e \ C o l u m n s \ k o m m u n e _ 2 0 2 1 < / K e y > < / D i a g r a m O b j e c t K e y > < D i a g r a m O b j e c t K e y > < K e y > T a b l e s \ T a b _ k o m m u n e \ C o l u m n s \ k n r _ k o m _ 2 0 2 1 < / K e y > < / D i a g r a m O b j e c t K e y > < D i a g r a m O b j e c t K e y > < K e y > T a b l e s \ T a b _ k o m m u n e \ C o l u m n s \ R e g i o n   2 0 2 1 < / K e y > < / D i a g r a m O b j e c t K e y > < D i a g r a m O b j e c t K e y > < K e y > R e l a t i o n s h i p s \ & l t ; T a b l e s \ T a b _ b a s e \ C o l u m n s \ k n r _ 2 0 2 1 & g t ; - & l t ; T a b l e s \ T a b _ k o m m u n e \ C o l u m n s \ k n r _ 2 0 1 9 & g t ; < / K e y > < / D i a g r a m O b j e c t K e y > < D i a g r a m O b j e c t K e y > < K e y > R e l a t i o n s h i p s \ & l t ; T a b l e s \ T a b _ b a s e \ C o l u m n s \ k n r _ 2 0 2 1 & g t ; - & l t ; T a b l e s \ T a b _ k o m m u n e \ C o l u m n s \ k n r _ 2 0 1 9 & g t ; \ F K < / K e y > < / D i a g r a m O b j e c t K e y > < D i a g r a m O b j e c t K e y > < K e y > R e l a t i o n s h i p s \ & l t ; T a b l e s \ T a b _ b a s e \ C o l u m n s \ k n r _ 2 0 2 1 & g t ; - & l t ; T a b l e s \ T a b _ k o m m u n e \ C o l u m n s \ k n r _ 2 0 1 9 & g t ; \ P K < / K e y > < / D i a g r a m O b j e c t K e y > < D i a g r a m O b j e c t K e y > < K e y > R e l a t i o n s h i p s \ & l t ; T a b l e s \ T a b _ b a s e \ C o l u m n s \ k n r _ 2 0 2 1 & g t ; - & l t ; T a b l e s \ T a b _ k o m m u n e \ C o l u m n s \ k n r _ 2 0 1 9 & g t ; \ C r o s s F i l t e r < / K e y > < / D i a g r a m O b j e c t K e y > < / A l l K e y s > < S e l e c t e d K e y s > < D i a g r a m O b j e c t K e y > < K e y > T a b l e s \ T a b _ k o m m u n e \ C o l u m n s \ k n r _ 2 0 1 9 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 T a g s \ T a b l e s \ & l t ; T a b l e s \ T a b _ b a s e & g t ; 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 T a g s \ T a b l e s \ & l t ; T a b l e s \ T a b _ k o m m u n e & g t ; 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 T a b l e s \ T a b _ b a s e < / K e y > < / a : K e y > < a : V a l u e   i : t y p e = " D i a g r a m D i s p l a y N o d e V i e w S t a t e " > < H e i g h t > 2 2 5 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 T a b l e s \ T a b _ b a s e \ C o l u m n s \ � r 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 T a b l e s \ T a b _ b a s e \ C o l u m n s \ l e v e r a n d � r e r 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 T a b l e s \ T a b _ b a s e \ C o l u m n s \ m e l k e l e v e r a n s e 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 T a b l e s \ T a b _ b a s e \ C o l u m n s \ g j . s n i t t .   l e v e r a n s e 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 T a b l e s \ T a b _ b a s e \ C o l u m n s \ k n r _ 2 0 2 1 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 T a b l e s \ T a b _ b a s e \ M e a s u r e s \ S u m   a v   m e l k e l e v e r a n s e 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 T a b l e s \ T a b _ b a s e \ S u m   a v   m e l k e l e v e r a n s e \ A d d i t i o n a l 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 T a b l e s \ T a b _ b a s e \ M e a s u r e s \ S u m   a v   l e v e r a n d � r e r 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 T a b l e s \ T a b _ b a s e \ S u m   a v   l e v e r a n d � r e r \ A d d i t i o n a l 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 T a b l e s \ T a b _ k o m m u n e < / K e y > < / a : K e y > < a : V a l u e   i : t y p e = " D i a g r a m D i s p l a y N o d e V i e w S t a t e " > < H e i g h t > 2 8 7 < / H e i g h t > < I s E x p a n d e d > t r u e < / I s E x p a n d e d > < L a y e d O u t > t r u e < / L a y e d O u t > < L e f t > 3 2 9 . 9 0 3 8 1 0 5 6 7 6 6 5 8 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 T a b l e s \ T a b _ k o m m u n e \ C o l u m n s \ k n r _ 2 0 1 9 < / K e y > < / a : K e y > < a : V a l u e   i : t y p e = " D i a g r a m D i s p l a y N o d e V i e w S t a t e " > < H e i g h t > 1 5 0 < / H e i g h t > < I s E x p a n d e d > t r u e < / I s E x p a n d e d > < I s F o c u s e d > t r u e < / I s F o c u s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 T a b l e s \ T a b _ k o m m u n e \ C o l u m n s \ k o m _ 2 0 1 9 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 T a b l e s \ T a b _ k o m m u n e \ C o l u m n s \ k n r _ k o m _ 2 0 1 9 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 T a b l e s \ T a b _ k o m m u n e \ C o l u m n s \ R e g i o n _ 2 0 1 9 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 T a b l e s \ T a b _ k o m m u n e \ C o l u m n s \ K n r _ 2 0 2 1 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 T a b l e s \ T a b _ k o m m u n e \ C o l u m n s \ k o m m u n e _ 2 0 2 1 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 T a b l e s \ T a b _ k o m m u n e \ C o l u m n s \ k n r _ k o m _ 2 0 2 1 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 T a b l e s \ T a b _ k o m m u n e \ C o l u m n s \ R e g i o n 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 R e l a t i o n s h i p s \ & l t ; T a b l e s \ T a b _ b a s e \ C o l u m n s \ k n r _ 2 0 2 1 & g t ; - & l t ; T a b l e s \ T a b _ k o m m u n e \ C o l u m n s \ k n r _ 2 0 1 9 & g t ; < / K e y > < / a : K e y > < a : V a l u e   i : t y p e = " D i a g r a m D i s p l a y L i n k V i e w S t a t e " > < A u t o m a t i o n P r o p e r t y H e l p e r T e x t > E n d   p o i n t   1 :   ( 2 1 6 , 1 1 2 , 5 ) .   E n d   p o i n t   2 :   ( 3 1 3 , 9 0 3 8 1 0 5 6 7 6 6 6 , 1 4 3 , 5 ) 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 1 1 2 . 5 < / b : _ y > < / b : P o i n t > < b : P o i n t > < b : _ x > 2 6 2 . 9 5 1 9 0 5 5 < / b : _ x > < b : _ y > 1 1 2 . 5 < / b : _ y > < / b : P o i n t > < b : P o i n t > < b : _ x > 2 6 4 . 9 5 1 9 0 5 5 < / b : _ x > < b : _ y > 1 1 4 . 5 < / b : _ y > < / b : P o i n t > < b : P o i n t > < b : _ x > 2 6 4 . 9 5 1 9 0 5 5 < / b : _ x > < b : _ y > 1 4 1 . 5 < / b : _ y > < / b : P o i n t > < b : P o i n t > < b : _ x > 2 6 6 . 9 5 1 9 0 5 5 < / b : _ x > < b : _ y > 1 4 3 . 5 < / b : _ y > < / b : P o i n t > < b : P o i n t > < b : _ x > 3 1 3 . 9 0 3 8 1 0 5 6 7 6 6 5 8 < / b : _ x > < b : _ y > 1 4 3 . 5 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 R e l a t i o n s h i p s \ & l t ; T a b l e s \ T a b _ b a s e \ C o l u m n s \ k n r _ 2 0 2 1 & g t ; - & l t ; T a b l e s \ T a b _ k o m m u n e \ C o l u m n s \ k n r _ 2 0 1 9 & g t ; \ F K 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 1 0 4 . 5 < / b : _ y > < / L a b e l L o c a t i o n > < L o c a t i o n   x m l n s : b = " h t t p : / / s c h e m a s . d a t a c o n t r a c t . o r g / 2 0 0 4 / 0 7 / S y s t e m . W i n d o w s " > < b : _ x > 2 0 0 < / b : _ x > < b : _ y > 1 1 2 . 5 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 R e l a t i o n s h i p s \ & l t ; T a b l e s \ T a b _ b a s e \ C o l u m n s \ k n r _ 2 0 2 1 & g t ; - & l t ; T a b l e s \ T a b _ k o m m u n e \ C o l u m n s \ k n r _ 2 0 1 9 & g t ; \ P K 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 3 1 3 . 9 0 3 8 1 0 5 6 7 6 6 5 8 < / b : _ x > < b : _ y > 1 3 5 . 5 < / b : _ y > < / L a b e l L o c a t i o n > < L o c a t i o n   x m l n s : b = " h t t p : / / s c h e m a s . d a t a c o n t r a c t . o r g / 2 0 0 4 / 0 7 / S y s t e m . W i n d o w s " > < b : _ x > 3 2 9 . 9 0 3 8 1 0 5 6 7 6 6 5 8 < / b : _ x > < b : _ y > 1 4 3 . 5 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 R e l a t i o n s h i p s \ & l t ; T a b l e s \ T a b _ b a s e \ C o l u m n s \ k n r _ 2 0 2 1 & g t ; - & l t ; T a b l e s \ T a b _ k o m m u n e \ C o l u m n s \ k n r _ 2 0 1 9 & g t ; \ C r o s s F i l t e r 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 1 1 2 . 5 < / b : _ y > < / b : P o i n t > < b : P o i n t > < b : _ x > 2 6 2 . 9 5 1 9 0 5 5 < / b : _ x > < b : _ y > 1 1 2 . 5 < / b : _ y > < / b : P o i n t > < b : P o i n t > < b : _ x > 2 6 4 . 9 5 1 9 0 5 5 < / b : _ x > < b : _ y > 1 1 4 . 5 < / b : _ y > < / b : P o i n t > < b : P o i n t > < b : _ x > 2 6 4 . 9 5 1 9 0 5 5 < / b : _ x > < b : _ y > 1 4 1 . 5 < / b : _ y > < / b : P o i n t > < b : P o i n t > < b : _ x > 2 6 6 . 9 5 1 9 0 5 5 < / b : _ x > < b : _ y > 1 4 3 . 5 < / b : _ y > < / b : P o i n t > < b : P o i n t > < b : _ x > 3 1 3 . 9 0 3 8 1 0 5 6 7 6 6 5 8 < / b : _ x > < b : _ y > 1 4 3 . 5 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 T a b _ n y _ b a s e 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 T a b _ n y _ b a s e 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 a v   l e v e r a n d � r e r   3 < / K e y > < / D i a g r a m O b j e c t K e y > < D i a g r a m O b j e c t K e y > < K e y > M e a s u r e s \ S u m   a v   l e v e r a n d � r e r   3 \ T a g I n f o \ F o r m u l a < / K e y > < / D i a g r a m O b j e c t K e y > < D i a g r a m O b j e c t K e y > < K e y > M e a s u r e s \ S u m   a v   l e v e r a n d � r e r   3 \ T a g I n f o \ V a l u e < / K e y > < / D i a g r a m O b j e c t K e y > < D i a g r a m O b j e c t K e y > < K e y > C o l u m n s \ k n r _ 2 0 2 1 < / K e y > < / D i a g r a m O b j e c t K e y > < D i a g r a m O b j e c t K e y > < K e y > C o l u m n s \ R e g i o n < / K e y > < / D i a g r a m O b j e c t K e y > < D i a g r a m O b j e c t K e y > < K e y > C o l u m n s \ K o m m u n e < / K e y > < / D i a g r a m O b j e c t K e y > < D i a g r a m O b j e c t K e y > < K e y > C o l u m n s \ � r < / K e y > < / D i a g r a m O b j e c t K e y > < D i a g r a m O b j e c t K e y > < K e y > C o l u m n s \ l e v e r a n d � r e r < / K e y > < / D i a g r a m O b j e c t K e y > < D i a g r a m O b j e c t K e y > < K e y > C o l u m n s \ m e l k e l e v e r a n s e < / K e y > < / D i a g r a m O b j e c t K e y > < D i a g r a m O b j e c t K e y > < K e y > L i n k s \ & l t ; C o l u m n s \ S u m   a v   l e v e r a n d � r e r   3 & g t ; - & l t ; M e a s u r e s \ l e v e r a n d � r e r & g t ; < / K e y > < / D i a g r a m O b j e c t K e y > < D i a g r a m O b j e c t K e y > < K e y > L i n k s \ & l t ; C o l u m n s \ S u m   a v   l e v e r a n d � r e r   3 & g t ; - & l t ; M e a s u r e s \ l e v e r a n d � r e r & g t ; \ C O L U M N < / K e y > < / D i a g r a m O b j e c t K e y > < D i a g r a m O b j e c t K e y > < K e y > L i n k s \ & l t ; C o l u m n s \ S u m   a v   l e v e r a n d � r e r   3 & g t ; - & l t ; M e a s u r e s \ l e v e r a n d � r e r & g t ; \ M E A S U R E 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 a v   l e v e r a n d � r e r   3 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 a v   l e v e r a n d � r e r   3 \ T a g I n f o \ F o r m u l a 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 a v   l e v e r a n d � r e r   3 \ T a g I n f o \ V a l u e 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 C o l u m n s \ k n r _ 2 0 2 1 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 C o l u m n s \ K o m m u n e 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 C o l u m n s \ � r 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 C o l u m n s \ l e v e r a n d � r e r 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 C o l u m n s \ m e l k e l e v e r a n s e 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 a v   l e v e r a n d � r e r   3 & g t ; - & l t ; M e a s u r e s \ l e v e r a n d � r e r & g t ; 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 a v   l e v e r a n d � r e r   3 & g t ; - & l t ; M e a s u r e s \ l e v e r a n d � r e r & g t ; \ C O L U M N 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 a v   l e v e r a n d � r e r   3 & g t ; - & l t ; M e a s u r e s \ l e v e r a n d � r e r & g t ; \ M E A S U R E 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 T a b _ b a s e 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 T a b _ b a s e 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 a v   l e v e r a n d � r e r < / K e y > < / D i a g r a m O b j e c t K e y > < D i a g r a m O b j e c t K e y > < K e y > M e a s u r e s \ S u m   a v   l e v e r a n d � r e r \ T a g I n f o \ F o r m u l a < / K e y > < / D i a g r a m O b j e c t K e y > < D i a g r a m O b j e c t K e y > < K e y > M e a s u r e s \ S u m   a v   l e v e r a n d � r e r \ T a g I n f o \ V a l u e < / K e y > < / D i a g r a m O b j e c t K e y > < D i a g r a m O b j e c t K e y > < K e y > M e a s u r e s \ S u m   a v   g j e n n o m s n i t t < / K e y > < / D i a g r a m O b j e c t K e y > < D i a g r a m O b j e c t K e y > < K e y > M e a s u r e s \ S u m   a v   g j e n n o m s n i t t \ T a g I n f o \ F o r m u l a < / K e y > < / D i a g r a m O b j e c t K e y > < D i a g r a m O b j e c t K e y > < K e y > M e a s u r e s \ S u m   a v   g j e n n o m s n i t t \ T a g I n f o \ V a l u e < / K e y > < / D i a g r a m O b j e c t K e y > < D i a g r a m O b j e c t K e y > < K e y > M e a s u r e s \ G j . s n i t t < / K e y > < / D i a g r a m O b j e c t K e y > < D i a g r a m O b j e c t K e y > < K e y > M e a s u r e s \ G j . s n i t t \ T a g I n f o \ F o r m u l a < / K e y > < / D i a g r a m O b j e c t K e y > < D i a g r a m O b j e c t K e y > < K e y > M e a s u r e s \ G j . s n i t t \ T a g I n f o \ V a l u e < / K e y > < / D i a g r a m O b j e c t K e y > < D i a g r a m O b j e c t K e y > < K e y > M e a s u r e s \ S u m   l e v e r a n s e < / K e y > < / D i a g r a m O b j e c t K e y > < D i a g r a m O b j e c t K e y > < K e y > M e a s u r e s \ S u m   l e v e r a n s e \ T a g I n f o \ F o r m u l a < / K e y > < / D i a g r a m O b j e c t K e y > < D i a g r a m O b j e c t K e y > < K e y > M e a s u r e s \ S u m   l e v e r a n s e \ T a g I n f o \ V a l u e < / K e y > < / D i a g r a m O b j e c t K e y > < D i a g r a m O b j e c t K e y > < K e y > M e a s u r e s \ S u m   p r o d < / K e y > < / D i a g r a m O b j e c t K e y > < D i a g r a m O b j e c t K e y > < K e y > M e a s u r e s \ S u m   p r o d \ T a g I n f o \ F o r m u l a < / K e y > < / D i a g r a m O b j e c t K e y > < D i a g r a m O b j e c t K e y > < K e y > M e a s u r e s \ S u m   p r o d \ T a g I n f o \ V a l u e < / K e y > < / D i a g r a m O b j e c t K e y > < D i a g r a m O b j e c t K e y > < K e y > C o l u m n s \ R e g i o n < / K e y > < / D i a g r a m O b j e c t K e y > < D i a g r a m O b j e c t K e y > < K e y > C o l u m n s \ k n r   k o m m u n e < / K e y > < / D i a g r a m O b j e c t K e y > < D i a g r a m O b j e c t K e y > < K e y > C o l u m n s \ k o m m u n e < / K e y > < / D i a g r a m O b j e c t K e y > < D i a g r a m O b j e c t K e y > < K e y > C o l u m n s \ � r < / K e y > < / D i a g r a m O b j e c t K e y > < D i a g r a m O b j e c t K e y > < K e y > C o l u m n s \ l e v e r a n d � r e r < / K e y > < / D i a g r a m O b j e c t K e y > < D i a g r a m O b j e c t K e y > < K e y > C o l u m n s \ m e l k e l e v e r a n s e < / K e y > < / D i a g r a m O b j e c t K e y > < D i a g r a m O b j e c t K e y > < K e y > C o l u m n s \ g j e n n o m s n i t t < / K e y > < / D i a g r a m O b j e c t K e y > < D i a g r a m O b j e c t K e y > < K e y > L i n k s \ & l t ; C o l u m n s \ S u m   a v   l e v e r a n d � r e r & g t ; - & l t ; M e a s u r e s \ l e v e r a n d � r e r & g t ; < / K e y > < / D i a g r a m O b j e c t K e y > < D i a g r a m O b j e c t K e y > < K e y > L i n k s \ & l t ; C o l u m n s \ S u m   a v   l e v e r a n d � r e r & g t ; - & l t ; M e a s u r e s \ l e v e r a n d � r e r & g t ; \ C O L U M N < / K e y > < / D i a g r a m O b j e c t K e y > < D i a g r a m O b j e c t K e y > < K e y > L i n k s \ & l t ; C o l u m n s \ S u m   a v   l e v e r a n d � r e r & g t ; - & l t ; M e a s u r e s \ l e v e r a n d � r e r & g t ; \ M E A S U R E < / K e y > < / D i a g r a m O b j e c t K e y > < D i a g r a m O b j e c t K e y > < K e y > L i n k s \ & l t ; C o l u m n s \ S u m   a v   g j e n n o m s n i t t & g t ; - & l t ; M e a s u r e s \ g j e n n o m s n i t t & g t ; < / K e y > < / D i a g r a m O b j e c t K e y > < D i a g r a m O b j e c t K e y > < K e y > L i n k s \ & l t ; C o l u m n s \ S u m   a v   g j e n n o m s n i t t & g t ; - & l t ; M e a s u r e s \ g j e n n o m s n i t t & g t ; \ C O L U M N < / K e y > < / D i a g r a m O b j e c t K e y > < D i a g r a m O b j e c t K e y > < K e y > L i n k s \ & l t ; C o l u m n s \ S u m   a v   g j e n n o m s n i t t & g t ; - & l t ; M e a s u r e s \ g j e n n o m s n i t t & g t ; \ M E A S U R E 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 a v   l e v e r a n d � r e r < / K e y > < / a : K e y > < a : V a l u e   i : t y p e = " M e a s u r e G r i d N o d e V i e w S t a t e " > < C o l u m n > 4 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 a v   l e v e r a n d � r e r \ T a g I n f o \ F o r m u l a 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 a v   l e v e r a n d � r e r \ T a g I n f o \ V a l u e 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 a v   g j e n n o m s n i t t 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 a v   g j e n n o m s n i t t \ T a g I n f o \ F o r m u l a 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 a v   g j e n n o m s n i t t \ T a g I n f o \ V a l u e 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 M e a s u r e s \ G j . s n i t t 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 M e a s u r e s \ G j . s n i t t \ T a g I n f o \ F o r m u l a 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 M e a s u r e s \ G j . s n i t t \ T a g I n f o \ V a l u e 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 l e v e r a n s e 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 M e a s u r e s \ S u m   l e v e r a n s e \ T a g I n f o \ F o r m u l a 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 l e v e r a n s e \ T a g I n f o \ V a l u e 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 p r o d 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 M e a s u r e s \ S u m   p r o d \ T a g I n f o \ F o r m u l a 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 p r o d \ T a g I n f o \ V a l u e 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 C o l u m n s \ k n r   k o m m u n e 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 C o l u m n s \ k o m m u n e 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 C o l u m n s \ � r 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 C o l u m n s \ l e v e r a n d � r e r 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 C o l u m n s \ m e l k e l e v e r a n s e 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 C o l u m n s \ g j e n n o m s n i t t 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 a v   l e v e r a n d � r e r & g t ; - & l t ; M e a s u r e s \ l e v e r a n d � r e r & g t ; 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 a v   l e v e r a n d � r e r & g t ; - & l t ; M e a s u r e s \ l e v e r a n d � r e r & g t ; \ C O L U M N 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 a v   l e v e r a n d � r e r & g t ; - & l t ; M e a s u r e s \ l e v e r a n d � r e r & g t ; \ M E A S U R E 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 a v   g j e n n o m s n i t t & g t ; - & l t ; M e a s u r e s \ g j e n n o m s n i t t & g t ; 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 a v   g j e n n o m s n i t t & g t ; - & l t ; M e a s u r e s \ g j e n n o m s n i t t & g t ; \ C O L U M N 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 a v   g j e n n o m s n i t t & g t ; - & l t ; M e a s u r e s \ g j e n n o m s n i t t & g t ; \ M E A S U R E 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 T a b _ n y _ b a s e 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 T a b _ n y _ b a s e 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 C o l u m n s \ k n r _ 2 0 2 1 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 C o l u m n s \ K o m m u n e 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 C o l u m n s \ l e v e r a n d � r e r 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 C o l u m n s \ m e l k e l e v e r a n s e 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 T a b _ k o m m u n e 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 T a b _ k o m m u n e 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 C o l u m n s \ k n r _ 2 0 1 9 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 C o l u m n s \ k o m _ 2 0 1 9 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 C o l u m n s \ k n r _ k o m _ 2 0 1 9 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 C o l u m n s \ R e g i o n _ 2 0 1 9 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 C o l u m n s \ K n r _ 2 0 2 1 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 C o l u m n s \ k o m m u n e _ 2 0 2 1 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 C o l u m n s \ k n r _ k o m _ 2 0 2 1 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 T a b _ b a s e 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 T a b _ b a s e 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 C o l u m n s \ k n r   k o m m u n e 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 C o l u m n s \ k o m m u n e 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 C o l u m n s \ l e v e r a n d � r e r 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 C o l u m n s \ m e l k e l e v e r a n s e 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 C o l u m n s \ g j e n n o m s n i t t 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6 0 2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 T a b _ b a s e _ c 7 5 4 2 6 f 4 - 0 f c 1 - 4 4 3 e - a 0 7 5 - d d d c e 9 5 6 6 c 5 8 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9 e 0 6 e 8 1 a - 6 e 9 d - 4 e 4 a - b 0 d f - 9 c 3 0 a c 4 4 0 e c d " > < C u s t o m C o n t e n t > < ! [ C D A T A [ < ? x m l   v e r s i o n = " 1 . 0 "   e n c o d i n g = " u t f - 1 6 " ? > < S e t t i n g s > < C a l c u l a t e d F i e l d s > < i t e m > < M e a s u r e N a m e > S u m   l e v e r a n s e < / M e a s u r e N a m e > < D i s p l a y N a m e > S u m   l e v e r a n s e < / D i s p l a y N a m e > < V i s i b l e > F a l s e < / V i s i b l e > < / i t e m > < i t e m > < M e a s u r e N a m e > S u m   p r o d < / M e a s u r e N a m e > < D i s p l a y N a m e > S u m   p r o d < / D i s p l a y N a m e > < V i s i b l e > F a l s e < / V i s i b l e > < / i t e m > < i t e m > < M e a s u r e N a m e > G j . s n i t t < / M e a s u r e N a m e > < D i s p l a y N a m e > G j . s n i t t 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6 b 9 a a 1 b 7 - 9 3 2 3 - 4 2 0 7 - a 8 3 3 - f 2 1 a b f 9 d 4 3 3 0 " > < C u s t o m C o n t e n t > < ! [ C D A T A [ < ? x m l   v e r s i o n = " 1 . 0 "   e n c o d i n g = " u t f - 1 6 " ? > < S e t t i n g s > < C a l c u l a t e d F i e l d s > < i t e m > < M e a s u r e N a m e > G j . s n i t t < / M e a s u r e N a m e > < D i s p l a y N a m e > G j . s n i t t < / D i s p l a y N a m e > < V i s i b l e > F a l s e < / V i s i b l e > < / i t e m > < i t e m > < M e a s u r e N a m e > S u m   l e v e r a n s e < / M e a s u r e N a m e > < D i s p l a y N a m e > S u m   l e v e r a n s e < / D i s p l a y N a m e > < V i s i b l e > F a l s e < / V i s i b l e > < / i t e m > < i t e m > < M e a s u r e N a m e > S u m   p r o d < / M e a s u r e N a m e > < D i s p l a y N a m e > S u m   p r o d 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4 1 d e 5 a 8 5 - b a a 6 - 4 f d 0 - a 5 0 9 - 7 1 b e c e 6 9 d a 0 6 " > < C u s t o m C o n t e n t > < ! [ C D A T A [ < ? x m l   v e r s i o n = " 1 . 0 "   e n c o d i n g = " u t f - 1 6 " ? > < S e t t i n g s > < C a l c u l a t e d F i e l d s > < i t e m > < M e a s u r e N a m e > a n t .   l e v e r a n d � r e r < / M e a s u r e N a m e > < D i s p l a y N a m e > a n t .   l e v e r a n d � r e r < / D i s p l a y N a m e > < V i s i b l e > F a l s e < / V i s i b l e > < / i t e m > < i t e m > < M e a s u r e N a m e > m e l k e l e v e r a n s e r < / M e a s u r e N a m e > < D i s p l a y N a m e > m e l k e l e v e r a n s e r < / D i s p l a y N a m e > < V i s i b l e > F a l s e < / V i s i b l e > < / i t e m > < i t e m > < M e a s u r e N a m e > g j e n n o m s n i t t < / M e a s u r e N a m e > < D i s p l a y N a m e > g j e n n o m s n i t t 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T a b _ b a s e _ c 7 5 4 2 6 f 4 - 0 f c 1 - 4 4 3 e - a 0 7 5 - d d d c e 9 5 6 6 c 5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 R e g i o n < / s t r i n g > < / k e y > < v a l u e > < i n t > 7 9 < / i n t > < / v a l u e > < / i t e m > < i t e m > < k e y > < s t r i n g > k n r   k o m m u n e < / s t r i n g > < / k e y > < v a l u e > < i n t > 1 2 1 < / i n t > < / v a l u e > < / i t e m > < i t e m > < k e y > < s t r i n g > k o m m u n e < / s t r i n g > < / k e y > < v a l u e > < i n t > 9 8 < / i n t > < / v a l u e > < / i t e m > < i t e m > < k e y > < s t r i n g > � r < / s t r i n g > < / k e y > < v a l u e > < i n t > 4 8 < / i n t > < / v a l u e > < / i t e m > < i t e m > < k e y > < s t r i n g > l e v e r a n d � r e r < / s t r i n g > < / k e y > < v a l u e > < i n t > 1 1 7 < / i n t > < / v a l u e > < / i t e m > < i t e m > < k e y > < s t r i n g > m e l k e l e v e r a n s e < / s t r i n g > < / k e y > < v a l u e > < i n t > 1 7 5 < / i n t > < / v a l u e > < / i t e m > < i t e m > < k e y > < s t r i n g > g j e n n o m s n i t t < / s t r i n g > < / k e y > < v a l u e > < i n t > 1 8 8 < / i n t > < / v a l u e > < / i t e m > < / C o l u m n W i d t h s > < C o l u m n D i s p l a y I n d e x > < i t e m > < k e y > < s t r i n g > R e g i o n < / s t r i n g > < / k e y > < v a l u e > < i n t > 0 < / i n t > < / v a l u e > < / i t e m > < i t e m > < k e y > < s t r i n g > k n r   k o m m u n e < / s t r i n g > < / k e y > < v a l u e > < i n t > 1 < / i n t > < / v a l u e > < / i t e m > < i t e m > < k e y > < s t r i n g > k o m m u n e < / s t r i n g > < / k e y > < v a l u e > < i n t > 2 < / i n t > < / v a l u e > < / i t e m > < i t e m > < k e y > < s t r i n g > � r < / s t r i n g > < / k e y > < v a l u e > < i n t > 3 < / i n t > < / v a l u e > < / i t e m > < i t e m > < k e y > < s t r i n g > l e v e r a n d � r e r < / s t r i n g > < / k e y > < v a l u e > < i n t > 4 < / i n t > < / v a l u e > < / i t e m > < i t e m > < k e y > < s t r i n g > m e l k e l e v e r a n s e < / s t r i n g > < / k e y > < v a l u e > < i n t > 5 < / i n t > < / v a l u e > < / i t e m > < i t e m > < k e y > < s t r i n g > g j e n n o m s n i t t 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8 d 6 b 0 d e 8 - c 5 2 3 - 4 b 5 d - 8 2 6 e - c 8 6 a 0 b 4 6 1 e 9 2 " > < C u s t o m C o n t e n t > < ! [ C D A T A [ < ? x m l   v e r s i o n = " 1 . 0 "   e n c o d i n g = " u t f - 1 6 " ? > < S e t t i n g s > < C a l c u l a t e d F i e l d s > < i t e m > < M e a s u r e N a m e > S u m   l e v e r a n s e < / M e a s u r e N a m e > < D i s p l a y N a m e > S u m   l e v e r a n s e < / D i s p l a y N a m e > < V i s i b l e > F a l s e < / V i s i b l e > < / i t e m > < i t e m > < M e a s u r e N a m e > S u m   p r o d < / M e a s u r e N a m e > < D i s p l a y N a m e > S u m   p r o d < / D i s p l a y N a m e > < V i s i b l e > F a l s e < / V i s i b l e > < / i t e m > < i t e m > < M e a s u r e N a m e > G j . s n i t t < / M e a s u r e N a m e > < D i s p l a y N a m e > G j . s n i t t 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7 e d b d 3 c 1 - 8 2 d b - 4 b d 7 - 8 2 5 4 - b e e f 8 f 2 7 6 d e 5 " > < C u s t o m C o n t e n t > < ! [ C D A T A [ < ? x m l   v e r s i o n = " 1 . 0 "   e n c o d i n g = " u t f - 1 6 " ? > < S e t t i n g s > < C a l c u l a t e d F i e l d s > < i t e m > < M e a s u r e N a m e > a n t .   l e v e r a n d � r e r < / M e a s u r e N a m e > < D i s p l a y N a m e > a n t .   l e v e r a n d � r e r < / D i s p l a y N a m e > < V i s i b l e > F a l s e < / V i s i b l e > < / i t e m > < i t e m > < M e a s u r e N a m e > m e l k e l e v e r a n s e r < / M e a s u r e N a m e > < D i s p l a y N a m e > m e l k e l e v e r a n s e r < / D i s p l a y N a m e > < V i s i b l e > F a l s e < / V i s i b l e > < / i t e m > < i t e m > < M e a s u r e N a m e > g j e n n o m s n i t t < / M e a s u r e N a m e > < D i s p l a y N a m e > g j e n n o m s n i t t 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1 2 9 6 c 2 9 f - e 0 9 c - 4 0 3 f - b f 4 1 - b 7 0 1 0 c 9 a 3 9 8 f " > < C u s t o m C o n t e n t > < ! [ C D A T A [ < ? x m l   v e r s i o n = " 1 . 0 "   e n c o d i n g = " u t f - 1 6 " ? > < S e t t i n g s > < C a l c u l a t e d F i e l d s > < i t e m > < M e a s u r e N a m e > G j . s n i t t < / M e a s u r e N a m e > < D i s p l a y N a m e > G j . s n i t t < / D i s p l a y N a m e > < V i s i b l e > F a l s e < / V i s i b l e > < / i t e m > < i t e m > < M e a s u r e N a m e > S u m   l e v e r a n s e < / M e a s u r e N a m e > < D i s p l a y N a m e > S u m   l e v e r a n s e < / D i s p l a y N a m e > < V i s i b l e > F a l s e < / V i s i b l e > < / i t e m > < i t e m > < M e a s u r e N a m e > S u m   p r o d < / M e a s u r e N a m e > < D i s p l a y N a m e > S u m   p r o d 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8 1 1 c 8 4 a 8 - f e 2 b - 4 4 6 b - 8 6 b 5 - c e a b d 4 2 b 1 7 2 8 " > < C u s t o m C o n t e n t > < ! [ C D A T A [ < ? x m l   v e r s i o n = " 1 . 0 "   e n c o d i n g = " u t f - 1 6 " ? > < S e t t i n g s > < C a l c u l a t e d F i e l d s > < i t e m > < M e a s u r e N a m e > S u m   l e v e r a n s e < / M e a s u r e N a m e > < D i s p l a y N a m e > S u m   l e v e r a n s e < / D i s p l a y N a m e > < V i s i b l e > F a l s e < / V i s i b l e > < / i t e m > < i t e m > < M e a s u r e N a m e > S u m   p r o d < / M e a s u r e N a m e > < D i s p l a y N a m e > S u m   p r o d < / D i s p l a y N a m e > < V i s i b l e > F a l s e < / V i s i b l e > < / i t e m > < i t e m > < M e a s u r e N a m e > G j . s n i t t < / M e a s u r e N a m e > < D i s p l a y N a m e > G j . s n i t t 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a 4 5 9 2 d b 7 - 8 0 f 4 - 4 f 8 8 - 9 1 7 c - 5 9 e 4 e d 3 3 2 f 3 2 " > < C u s t o m C o n t e n t > < ! [ C D A T A [ < ? x m l   v e r s i o n = " 1 . 0 "   e n c o d i n g = " u t f - 1 6 " ? > < S e t t i n g s > < C a l c u l a t e d F i e l d s > < i t e m > < M e a s u r e N a m e > G j . s n i t t < / M e a s u r e N a m e > < D i s p l a y N a m e > G j . s n i t t < / D i s p l a y N a m e > < V i s i b l e > F a l s e < / V i s i b l e > < / i t e m > < i t e m > < M e a s u r e N a m e > S u m   l e v e r a n s e < / M e a s u r e N a m e > < D i s p l a y N a m e > S u m   l e v e r a n s e < / D i s p l a y N a m e > < V i s i b l e > F a l s e < / V i s i b l e > < / i t e m > < i t e m > < M e a s u r e N a m e > S u m   p r o d < / M e a s u r e N a m e > < D i s p l a y N a m e > S u m   p r o d 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6.xml>��< ? x m l   v e r s i o n = " 1 . 0 "   e n c o d i n g = " U T F - 1 6 " ? > < G e m i n i   x m l n s = " h t t p : / / g e m i n i / p i v o t c u s t o m i z a t i o n / T a b l e X M L _ T a b _ k o m m u n e _ e 4 8 e 3 6 7 a - 8 f 8 a - 4 6 8 5 - b e d 6 - 6 3 2 f 4 2 b e 9 4 9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 k n r _ 2 0 1 9 < / s t r i n g > < / k e y > < v a l u e > < i n t > 9 1 < / i n t > < / v a l u e > < / i t e m > < i t e m > < k e y > < s t r i n g > k o m _ 2 0 1 9 < / s t r i n g > < / k e y > < v a l u e > < i n t > 9 7 < / i n t > < / v a l u e > < / i t e m > < i t e m > < k e y > < s t r i n g > k n r _ k o m _ 2 0 1 9 < / s t r i n g > < / k e y > < v a l u e > < i n t > 1 2 4 < / i n t > < / v a l u e > < / i t e m > < i t e m > < k e y > < s t r i n g > R e g i o n _ 2 0 1 9 < / s t r i n g > < / k e y > < v a l u e > < i n t > 1 1 4 < / i n t > < / v a l u e > < / i t e m > < i t e m > < k e y > < s t r i n g > K n r _ 2 0 2 1 < / s t r i n g > < / k e y > < v a l u e > < i n t > 9 2 < / i n t > < / v a l u e > < / i t e m > < i t e m > < k e y > < s t r i n g > k o m m u n e _ 2 0 2 1 < / s t r i n g > < / k e y > < v a l u e > < i n t > 1 3 3 < / i n t > < / v a l u e > < / i t e m > < i t e m > < k e y > < s t r i n g > k n r _ k o m _ 2 0 2 1 < / s t r i n g > < / k e y > < v a l u e > < i n t > 1 2 4 < / i n t > < / v a l u e > < / i t e m > < i t e m > < k e y > < s t r i n g > R e g i o n   2 0 2 1 < / s t r i n g > < / k e y > < v a l u e > < i n t > 1 1 0 < / i n t > < / v a l u e > < / i t e m > < / C o l u m n W i d t h s > < C o l u m n D i s p l a y I n d e x > < i t e m > < k e y > < s t r i n g > k n r _ 2 0 1 9 < / s t r i n g > < / k e y > < v a l u e > < i n t > 0 < / i n t > < / v a l u e > < / i t e m > < i t e m > < k e y > < s t r i n g > k o m _ 2 0 1 9 < / s t r i n g > < / k e y > < v a l u e > < i n t > 1 < / i n t > < / v a l u e > < / i t e m > < i t e m > < k e y > < s t r i n g > k n r _ k o m _ 2 0 1 9 < / s t r i n g > < / k e y > < v a l u e > < i n t > 2 < / i n t > < / v a l u e > < / i t e m > < i t e m > < k e y > < s t r i n g > R e g i o n _ 2 0 1 9 < / s t r i n g > < / k e y > < v a l u e > < i n t > 3 < / i n t > < / v a l u e > < / i t e m > < i t e m > < k e y > < s t r i n g > K n r _ 2 0 2 1 < / s t r i n g > < / k e y > < v a l u e > < i n t > 4 < / i n t > < / v a l u e > < / i t e m > < i t e m > < k e y > < s t r i n g > k o m m u n e _ 2 0 2 1 < / s t r i n g > < / k e y > < v a l u e > < i n t > 5 < / i n t > < / v a l u e > < / i t e m > < i t e m > < k e y > < s t r i n g > k n r _ k o m _ 2 0 2 1 < / s t r i n g > < / k e y > < v a l u e > < i n t > 6 < / i n t > < / v a l u e > < / i t e m > < i t e m > < k e y > < s t r i n g > R e g i o n   2 0 2 1 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8.xml>��< ? x m l   v e r s i o n = " 1 . 0 "   e n c o d i n g = " U T F - 1 6 " ? > < G e m i n i   x m l n s = " h t t p : / / g e m i n i / p i v o t c u s t o m i z a t i o n / 6 9 8 c b 0 c 3 - 9 4 4 b - 4 e b 9 - b 0 5 8 - 6 a f 2 e b 1 7 6 4 d 0 " > < C u s t o m C o n t e n t > < ! [ C D A T A [ < ? x m l   v e r s i o n = " 1 . 0 "   e n c o d i n g = " u t f - 1 6 " ? > < S e t t i n g s > < C a l c u l a t e d F i e l d s > < i t e m > < M e a s u r e N a m e > S u m   l e v e r a n s e < / M e a s u r e N a m e > < D i s p l a y N a m e > S u m   l e v e r a n s e < / D i s p l a y N a m e > < V i s i b l e > F a l s e < / V i s i b l e > < / i t e m > < i t e m > < M e a s u r e N a m e > S u m   p r o d < / M e a s u r e N a m e > < D i s p l a y N a m e > S u m   p r o d < / D i s p l a y N a m e > < V i s i b l e > F a l s e < / V i s i b l e > < / i t e m > < i t e m > < M e a s u r e N a m e > G j . s n i t t < / M e a s u r e N a m e > < D i s p l a y N a m e > G j . s n i t t 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T a b l e O r d e r " > < C u s t o m C o n t e n t > < ! [ C D A T A [ T a b _ b a s e _ c 7 5 4 2 6 f 4 - 0 f c 1 - 4 4 3 e - a 0 7 5 - d d d c e 9 5 6 6 c 5 8 ] ] > < / C u s t o m C o n t e n t > < / G e m i n i > 
</file>

<file path=customXml/item3.xml>��< ? x m l   v e r s i o n = " 1 . 0 "   e n c o d i n g = " U T F - 1 6 " ? > < G e m i n i   x m l n s = " h t t p : / / g e m i n i / p i v o t c u s t o m i z a t i o n / a 9 1 9 8 6 b f - 6 4 b a - 4 f 3 e - 9 6 6 6 - d 2 7 4 9 c b 2 3 d 1 3 " > < C u s t o m C o n t e n t > < ! [ C D A T A [ < ? x m l   v e r s i o n = " 1 . 0 "   e n c o d i n g = " u t f - 1 6 " ? > < S e t t i n g s > < C a l c u l a t e d F i e l d s > < i t e m > < M e a s u r e N a m e > S u m   l e v e r a n s e < / M e a s u r e N a m e > < D i s p l a y N a m e > S u m   l e v e r a n s e < / D i s p l a y N a m e > < V i s i b l e > F a l s e < / V i s i b l e > < / i t e m > < i t e m > < M e a s u r e N a m e > S u m   p r o d < / M e a s u r e N a m e > < D i s p l a y N a m e > S u m   p r o d < / D i s p l a y N a m e > < V i s i b l e > F a l s e < / V i s i b l e > < / i t e m > < i t e m > < M e a s u r e N a m e > G j . s n i t t < / M e a s u r e N a m e > < D i s p l a y N a m e > G j . s n i t t 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1.xml>��< ? x m l   v e r s i o n = " 1 . 0 "   e n c o d i n g = " U T F - 1 6 " ? > < G e m i n i   x m l n s = " h t t p : / / g e m i n i / p i v o t c u s t o m i z a t i o n / 6 1 e 4 7 4 3 f - c 9 3 4 - 4 6 2 7 - b d 8 5 - 2 2 c 1 4 7 e c 6 f d d " > < C u s t o m C o n t e n t > < ! [ C D A T A [ < ? x m l   v e r s i o n = " 1 . 0 "   e n c o d i n g = " u t f - 1 6 " ? > < S e t t i n g s > < C a l c u l a t e d F i e l d s > < i t e m > < M e a s u r e N a m e > G j . s n i t t < / M e a s u r e N a m e > < D i s p l a y N a m e > G j . s n i t t < / D i s p l a y N a m e > < V i s i b l e > F a l s e < / V i s i b l e > < / i t e m > < i t e m > < M e a s u r e N a m e > S u m   l e v e r a n s e < / M e a s u r e N a m e > < D i s p l a y N a m e > S u m   l e v e r a n s e < / D i s p l a y N a m e > < V i s i b l e > F a l s e < / V i s i b l e > < / i t e m > < i t e m > < M e a s u r e N a m e > S u m   p r o d < / M e a s u r e N a m e > < D i s p l a y N a m e > S u m   p r o d 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 2 0 2 2 - 0 2 - 0 7 T 2 1 : 2 0 : 5 9 . 8 1 5 0 6 0 1 + 0 1 : 0 0 < / L a s t P r o c e s s e d T i m e > < / D a t a M o d e l i n g S a n d b o x . S e r i a l i z e d S a n d b o x E r r o r C a c h e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T a b l e X M L _ T a b _ b a s e _ 2 7 b 1 9 7 d e - c 2 3 9 - 4 f 0 c - 8 e 6 6 - 0 9 5 b 7 d 7 8 6 0 4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 � r < / s t r i n g > < / k e y > < v a l u e > < i n t > 4 8 < / i n t > < / v a l u e > < / i t e m > < i t e m > < k e y > < s t r i n g > l e v e r a n d � r e r < / s t r i n g > < / k e y > < v a l u e > < i n t > 1 1 7 < / i n t > < / v a l u e > < / i t e m > < i t e m > < k e y > < s t r i n g > m e l k e l e v e r a n s e < / s t r i n g > < / k e y > < v a l u e > < i n t > 1 3 6 < / i n t > < / v a l u e > < / i t e m > < i t e m > < k e y > < s t r i n g > g j . s n i t t .   l e v e r a n s e < / s t r i n g > < / k e y > < v a l u e > < i n t > 1 4 7 < / i n t > < / v a l u e > < / i t e m > < i t e m > < k e y > < s t r i n g > k n r _ 2 0 2 1 < / s t r i n g > < / k e y > < v a l u e > < i n t > 9 1 < / i n t > < / v a l u e > < / i t e m > < / C o l u m n W i d t h s > < C o l u m n D i s p l a y I n d e x > < i t e m > < k e y > < s t r i n g > � r < / s t r i n g > < / k e y > < v a l u e > < i n t > 0 < / i n t > < / v a l u e > < / i t e m > < i t e m > < k e y > < s t r i n g > l e v e r a n d � r e r < / s t r i n g > < / k e y > < v a l u e > < i n t > 1 < / i n t > < / v a l u e > < / i t e m > < i t e m > < k e y > < s t r i n g > m e l k e l e v e r a n s e < / s t r i n g > < / k e y > < v a l u e > < i n t > 2 < / i n t > < / v a l u e > < / i t e m > < i t e m > < k e y > < s t r i n g > g j . s n i t t .   l e v e r a n s e < / s t r i n g > < / k e y > < v a l u e > < i n t > 3 < / i n t > < / v a l u e > < / i t e m > < i t e m > < k e y > < s t r i n g > k n r _ 2 0 2 1 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35.xml>��< ? x m l   v e r s i o n = " 1 . 0 "   e n c o d i n g = " U T F - 1 6 " ? > < G e m i n i   x m l n s = " h t t p : / / g e m i n i / p i v o t c u s t o m i z a t i o n / 4 0 2 e b 3 7 2 - f a 3 c - 4 d d 3 - b 7 c 6 - d f 6 3 5 4 a 1 2 7 1 8 " > < C u s t o m C o n t e n t > < ! [ C D A T A [ < ? x m l   v e r s i o n = " 1 . 0 "   e n c o d i n g = " u t f - 1 6 " ? > < S e t t i n g s > < C a l c u l a t e d F i e l d s > < i t e m > < M e a s u r e N a m e > G j . s n i t t < / M e a s u r e N a m e > < D i s p l a y N a m e > G j . s n i t t < / D i s p l a y N a m e > < V i s i b l e > F a l s e < / V i s i b l e > < / i t e m > < i t e m > < M e a s u r e N a m e > S u m   l e v e r a n s e < / M e a s u r e N a m e > < D i s p l a y N a m e > S u m   l e v e r a n s e < / D i s p l a y N a m e > < V i s i b l e > F a l s e < / V i s i b l e > < / i t e m > < i t e m > < M e a s u r e N a m e > S u m   p r o d < / M e a s u r e N a m e > < D i s p l a y N a m e > S u m   p r o d 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9 5 9 2 2 b 7 e - c 0 2 2 - 4 c a a - a 3 8 8 - 8 1 a 4 0 7 0 6 2 d d a " > < C u s t o m C o n t e n t > < ! [ C D A T A [ < ? x m l   v e r s i o n = " 1 . 0 "   e n c o d i n g = " u t f - 1 6 " ? > < S e t t i n g s > < C a l c u l a t e d F i e l d s > < i t e m > < M e a s u r e N a m e > S u m   l e v e r a n s e < / M e a s u r e N a m e > < D i s p l a y N a m e > S u m   l e v e r a n s e < / D i s p l a y N a m e > < V i s i b l e > F a l s e < / V i s i b l e > < / i t e m > < i t e m > < M e a s u r e N a m e > S u m   p r o d < / M e a s u r e N a m e > < D i s p l a y N a m e > S u m   p r o d < / D i s p l a y N a m e > < V i s i b l e > F a l s e < / V i s i b l e > < / i t e m > < i t e m > < M e a s u r e N a m e > G j . s n i t t < / M e a s u r e N a m e > < D i s p l a y N a m e > G j . s n i t t 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7 3 c 7 c 4 a 0 - 0 7 3 a - 4 2 7 a - 8 2 6 c - d c 2 f f 0 2 1 0 b f 7 " > < C u s t o m C o n t e n t > < ! [ C D A T A [ < ? x m l   v e r s i o n = " 1 . 0 "   e n c o d i n g = " u t f - 1 6 " ? > < S e t t i n g s > < C a l c u l a t e d F i e l d s > < i t e m > < M e a s u r e N a m e > G j . s n i t t < / M e a s u r e N a m e > < D i s p l a y N a m e > G j . s n i t t < / D i s p l a y N a m e > < V i s i b l e > F a l s e < / V i s i b l e > < / i t e m > < i t e m > < M e a s u r e N a m e > S u m   l e v e r a n s e < / M e a s u r e N a m e > < D i s p l a y N a m e > S u m   l e v e r a n s e < / D i s p l a y N a m e > < V i s i b l e > F a l s e < / V i s i b l e > < / i t e m > < i t e m > < M e a s u r e N a m e > S u m   p r o d < / M e a s u r e N a m e > < D i s p l a y N a m e > S u m   p r o d 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9.xml>��< ? x m l   v e r s i o n = " 1 . 0 "   e n c o d i n g = " U T F - 1 6 " ? > < G e m i n i   x m l n s = " h t t p : / / g e m i n i / p i v o t c u s t o m i z a t i o n / 9 9 5 1 9 e 4 7 - b 3 9 e - 4 c 0 1 - a 7 f 9 - 9 a 3 f 4 4 6 a 3 5 6 4 " > < C u s t o m C o n t e n t > < ! [ C D A T A [ < ? x m l   v e r s i o n = " 1 . 0 "   e n c o d i n g = " u t f - 1 6 " ? > < S e t t i n g s > < C a l c u l a t e d F i e l d s > < i t e m > < M e a s u r e N a m e > G j . s n i t t < / M e a s u r e N a m e > < D i s p l a y N a m e > G j . s n i t t < / D i s p l a y N a m e > < V i s i b l e > F a l s e < / V i s i b l e > < / i t e m > < i t e m > < M e a s u r e N a m e > S u m   l e v e r a n s e < / M e a s u r e N a m e > < D i s p l a y N a m e > S u m   l e v e r a n s e < / D i s p l a y N a m e > < V i s i b l e > F a l s e < / V i s i b l e > < / i t e m > < i t e m > < M e a s u r e N a m e > S u m   p r o d < / M e a s u r e N a m e > < D i s p l a y N a m e > S u m   p r o d 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0 e e b 2 e a 8 - 2 d e 9 - 4 0 4 f - 9 a 2 0 - 5 f e d d c 3 9 9 f e 4 " > < C u s t o m C o n t e n t > < ! [ C D A T A [ < ? x m l   v e r s i o n = " 1 . 0 "   e n c o d i n g = " u t f - 1 6 " ? > < S e t t i n g s > < C a l c u l a t e d F i e l d s > < i t e m > < M e a s u r e N a m e > G j . s n i t t < / M e a s u r e N a m e > < D i s p l a y N a m e > G j . s n i t t < / D i s p l a y N a m e > < V i s i b l e > F a l s e < / V i s i b l e > < / i t e m > < i t e m > < M e a s u r e N a m e > S u m   l e v e r a n s e < / M e a s u r e N a m e > < D i s p l a y N a m e > S u m   l e v e r a n s e < / D i s p l a y N a m e > < V i s i b l e > F a l s e < / V i s i b l e > < / i t e m > < i t e m > < M e a s u r e N a m e > S u m   p r o d < / M e a s u r e N a m e > < D i s p l a y N a m e > S u m   p r o d 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c 8 8 a 4 3 1 d - 8 6 a 9 - 4 c e 2 - b 3 e b - 1 b 8 b 1 4 0 c e c 1 f " > < C u s t o m C o n t e n t > < ! [ C D A T A [ < ? x m l   v e r s i o n = " 1 . 0 "   e n c o d i n g = " u t f - 1 6 " ? > < S e t t i n g s > < C a l c u l a t e d F i e l d s > < i t e m > < M e a s u r e N a m e > S u m   l e v e r a n s e < / M e a s u r e N a m e > < D i s p l a y N a m e > S u m   l e v e r a n s e < / D i s p l a y N a m e > < V i s i b l e > F a l s e < / V i s i b l e > < / i t e m > < i t e m > < M e a s u r e N a m e > S u m   p r o d < / M e a s u r e N a m e > < D i s p l a y N a m e > S u m   p r o d < / D i s p l a y N a m e > < V i s i b l e > F a l s e < / V i s i b l e > < / i t e m > < i t e m > < M e a s u r e N a m e > G j . s n i t t < / M e a s u r e N a m e > < D i s p l a y N a m e > G j . s n i t t 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C l i e n t W i n d o w X M L " > < C u s t o m C o n t e n t > < ! [ C D A T A [ T a b _ b a s e _ c 7 5 4 2 6 f 4 - 0 f c 1 - 4 4 3 e - a 0 7 5 - d d d c e 9 5 6 6 c 5 8 ] ] > < / C u s t o m C o n t e n t > < / G e m i n i > 
</file>

<file path=customXml/item42.xml>��< ? x m l   v e r s i o n = " 1 . 0 "   e n c o d i n g = " U T F - 1 6 " ? > < G e m i n i   x m l n s = " h t t p : / / g e m i n i / p i v o t c u s t o m i z a t i o n / f 3 b 4 8 1 4 1 - 4 1 c f - 4 c 7 f - 8 d 5 2 - b d e 5 8 9 9 f 7 d f e " > < C u s t o m C o n t e n t > < ! [ C D A T A [ < ? x m l   v e r s i o n = " 1 . 0 "   e n c o d i n g = " u t f - 1 6 " ? > < S e t t i n g s > < C a l c u l a t e d F i e l d s > < i t e m > < M e a s u r e N a m e > G j . n i t t < / M e a s u r e N a m e > < D i s p l a y N a m e > G j . n i t t < / D i s p l a y N a m e > < V i s i b l e > F a l s e < / V i s i b l e > < / i t e m > < i t e m > < M e a s u r e N a m e > S u m   l e v e r a n s e < / M e a s u r e N a m e > < D i s p l a y N a m e > S u m   l e v e r a n s e < / D i s p l a y N a m e > < V i s i b l e > F a l s e < / V i s i b l e > < / i t e m > < i t e m > < M e a s u r e N a m e > S u m   p r o d < / M e a s u r e N a m e > < D i s p l a y N a m e > S u m   p r o d 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3.xml>��< ? x m l   v e r s i o n = " 1 . 0 "   e n c o d i n g = " u t f - 1 6 " ? > < D a t a M a s h u p   s q m i d = " 0 7 5 c d 3 9 4 - e c f a - 4 9 7 2 - 9 c 1 2 - f 1 9 d 2 5 d d a c a 5 "   x m l n s = " h t t p : / / s c h e m a s . m i c r o s o f t . c o m / D a t a M a s h u p " > A A A A A O 8 D A A B Q S w M E F A A C A A g A r H G D W 9 w 4 y Q O j A A A A 9 g A A A B I A H A B D b 2 5 m a W c v U G F j a 2 F n Z S 5 4 b W w g o h g A K K A U A A A A A A A A A A A A A A A A A A A A A A A A A A A A h Y 8 x D o I w G I W v Q r r T l u p A y E 8 Z X E V N T I x r L R U a o R h a L H d z 8 E h e Q Y y i b o 7 v e 9 / w 3 v 1 6 g 2 x o 6 u C i O q t b k 6 I I U x Q o I 9 t C m z J F v T u G M c o 4 b I Q 8 i V I F o 2 x s M t g i R Z V z 5 4 Q Q 7 z 3 2 M 9 x 2 J W G U R m S f L 7 e y U o 1 A H 1 n / l 0 N t r B N G K s R h 9 x r D G Y 7 m M W Z 0 3 A R k g p B r 8 x X Y 2 D 3 b H w i L v n Z 9 p 7 g 5 h K s 1 k C k C e X / g D 1 B L A w Q U A A I A C A C s c Y N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H G D W z Q 8 i A z q A A A A f Q E A A B M A H A B G b 3 J t d W x h c y 9 T Z W N 0 a W 9 u M S 5 t I K I Y A C i g F A A A A A A A A A A A A A A A A A A A A A A A A A A A A H V P w U r D Q B S 8 B / I P y 3 p p I Q Q E 8 V J 6 C j 1 I w Y M G P J Q i m 2 a s a X b f y t s X q Y R 8 j v / g v T / m N l U P W t / l w c y 8 m X k B G 2 k 8 q f v T v p y l S Z q E Z 8 O o V W m q x 8 o E q L m y k D R R c Z a N r Y / A Y r + B z Y u O G S Q P n t v K + 3 Y y 7 V e 3 x m G u v 0 / 1 e l g V n i S K 1 t n J 4 U I v q G a I k r c X 6 G g V t R Z 5 y Y b C k 2 d X e N s 5 K i M Z J m N a 1 v f 6 D t v Y T m f j k R L s Z c h U r 1 t i 1 X r n O s J f 7 h / 8 8 M 4 R u y G 5 v s q P K S N o 8 Y p Y o D 5 8 M M 7 Q D r b F l y b 8 W F L n K v A o 2 O 5 A 5 F 2 g R u Q X P U z T p K F z v 8 8 + A V B L A Q I t A B Q A A g A I A K x x g 1 v c O M k D o w A A A P Y A A A A S A A A A A A A A A A A A A A A A A A A A A A B D b 2 5 m a W c v U G F j a 2 F n Z S 5 4 b W x Q S w E C L Q A U A A I A C A C s c Y N b D 8 r p q 6 Q A A A D p A A A A E w A A A A A A A A A A A A A A A A D v A A A A W 0 N v b n R l b n R f V H l w Z X N d L n h t b F B L A Q I t A B Q A A g A I A K x x g 1 s 0 P I g M 6 g A A A H 0 B A A A T A A A A A A A A A A A A A A A A A O A B A A B G b 3 J t d W x h c y 9 T Z W N 0 a W 9 u M S 5 t U E s F B g A A A A A D A A M A w g A A A B c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g L A A A A A A A A l g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l 9 i Y X N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N q b 2 4 i I C 8 + P E V u d H J 5 I F R 5 c G U 9 I l B p d m 9 0 T 2 J q Z W N 0 T m F t Z S I g V m F s d W U 9 I n N Q R C B S Y W 5 n I V B p d m 9 0 d G F i Z W x s M T M i I C 8 + P E V u d H J 5 I F R 5 c G U 9 I k Z p b G x l Z E N v b X B s Z X R l U m V z d W x 0 V G 9 X b 3 J r c 2 h l Z X Q i I F Z h b H V l P S J s M C I g L z 4 8 R W 5 0 c n k g V H l w Z T 0 i R m l s b E N v b H V t b k 5 h b W V z I i B W Y W x 1 Z T 0 i c 1 s m c X V v d D t S Z W d p b 2 4 m c X V v d D s s J n F 1 b 3 Q 7 a 2 5 y I G t v b W 1 1 b m U m c X V v d D s s J n F 1 b 3 Q 7 a 2 9 t b X V u Z S Z x d W 9 0 O y w m c X V v d D v D p X I m c X V v d D s s J n F 1 b 3 Q 7 b G V 2 Z X J h b m T D u H J l c i Z x d W 9 0 O y w m c X V v d D t t Z W x r Z W x l d m V y Y W 5 z Z S Z x d W 9 0 O y w m c X V v d D t n a m V u b m 9 t c 2 5 p d H Q m c X V v d D t d I i A v P j x F b n R y e S B U e X B l P S J G a W x s Q 2 9 s d W 1 u V H l w Z X M i I F Z h b H V l P S J z Q m d Z R 0 F 3 T U Z C U T 0 9 I i A v P j x F b n R y e S B U e X B l P S J G a W x s T G F z d F V w Z G F 0 Z W Q i I F Z h b H V l P S J k M j A y N S 0 x M i 0 w M 1 Q x M z o x M z o x N i 4 x M D U 4 N T Q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E 0 M C I g L z 4 8 R W 5 0 c n k g V H l w Z T 0 i U X V l c n l J R C I g V m F s d W U 9 I n N l N T M z M T J i N C 0 3 O T l h L T R l Z T Q t O T g 4 N y 1 k Y T B h M z h h Y m R i M 2 I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l 9 i Y X N l L 0 V u Z H J l d C B 0 e X B l L n t S Z W d p b 2 4 s M H 0 m c X V v d D s s J n F 1 b 3 Q 7 U 2 V j d G l v b j E v V G F i X 2 J h c 2 U v R W 5 k c m V 0 I H R 5 c G U u e 2 t u c i B r b 2 1 t d W 5 l L D F 9 J n F 1 b 3 Q 7 L C Z x d W 9 0 O 1 N l Y 3 R p b 2 4 x L 1 R h Y l 9 i Y X N l L 0 V u Z H J l d C B 0 e X B l L n t r b 2 1 t d W 5 l L D J 9 J n F 1 b 3 Q 7 L C Z x d W 9 0 O 1 N l Y 3 R p b 2 4 x L 1 R h Y l 9 i Y X N l L 0 V u Z H J l d C B 0 e X B l L n v D p X I s M 3 0 m c X V v d D s s J n F 1 b 3 Q 7 U 2 V j d G l v b j E v V G F i X 2 J h c 2 U v R W 5 k c m V 0 I H R 5 c G U u e 2 x l d m V y Y W 5 k w 7 h y Z X I s N H 0 m c X V v d D s s J n F 1 b 3 Q 7 U 2 V j d G l v b j E v V G F i X 2 J h c 2 U v R W 5 k c m V 0 I H R 5 c G U u e 2 1 l b G t l b G V 2 Z X J h b n N l L D V 9 J n F 1 b 3 Q 7 L C Z x d W 9 0 O 1 N l Y 3 R p b 2 4 x L 1 R h Y l 9 i Y X N l L 0 V u Z H J l d C B 0 e X B l L n t n a m V u b m 9 t c 2 5 p d H Q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X 2 J h c 2 U v R W 5 k c m V 0 I H R 5 c G U u e 1 J l Z 2 l v b i w w f S Z x d W 9 0 O y w m c X V v d D t T Z W N 0 a W 9 u M S 9 U Y W J f Y m F z Z S 9 F b m R y Z X Q g d H l w Z S 5 7 a 2 5 y I G t v b W 1 1 b m U s M X 0 m c X V v d D s s J n F 1 b 3 Q 7 U 2 V j d G l v b j E v V G F i X 2 J h c 2 U v R W 5 k c m V 0 I H R 5 c G U u e 2 t v b W 1 1 b m U s M n 0 m c X V v d D s s J n F 1 b 3 Q 7 U 2 V j d G l v b j E v V G F i X 2 J h c 2 U v R W 5 k c m V 0 I H R 5 c G U u e 8 O l c i w z f S Z x d W 9 0 O y w m c X V v d D t T Z W N 0 a W 9 u M S 9 U Y W J f Y m F z Z S 9 F b m R y Z X Q g d H l w Z S 5 7 b G V 2 Z X J h b m T D u H J l c i w 0 f S Z x d W 9 0 O y w m c X V v d D t T Z W N 0 a W 9 u M S 9 U Y W J f Y m F z Z S 9 F b m R y Z X Q g d H l w Z S 5 7 b W V s a 2 V s Z X Z l c m F u c 2 U s N X 0 m c X V v d D s s J n F 1 b 3 Q 7 U 2 V j d G l v b j E v V G F i X 2 J h c 2 U v R W 5 k c m V 0 I H R 5 c G U u e 2 d q Z W 5 u b 2 1 z b m l 0 d C w 2 f S Z x d W 9 0 O 1 0 s J n F 1 b 3 Q 7 U m V s Y X R p b 2 5 z a G l w S W 5 m b y Z x d W 9 0 O z p b X X 0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Y W J f Y m F z Z S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l 9 i Y X N l L 0 V u Z H J l d C U y M H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u v g t f k q 8 0 2 0 y D J 2 V F S v g A A A A A A C A A A A A A A Q Z g A A A A E A A C A A A A A A / r X I f E s B z D P q / 6 + F s i N R d d 9 A 3 c K u h l f 6 W t P M g y C g C A A A A A A O g A A A A A I A A C A A A A C b j x 9 K I X y M Y 9 H c Z a V V s 0 1 p o q m w 7 E 6 y G J J q q X i 7 L + y x l V A A A A B m 3 G C 0 8 i i 9 8 5 I M 0 t / F C m Z Z Z P j y i 8 V X b z r R f o h c v k 9 O S 7 + D H z b U q 5 5 m 3 + G e + Q J T S E t r R D w f I G Q c u / Q f H A k c s N o b m U Q V r 5 J I 1 e 9 F 8 q D 5 P g f k Q E A A A A C 8 1 x n s O v g u P u z f Z o M z 8 q i 1 j n n Y i w n 5 1 G h e T V I A q 6 u w 4 N D O a 2 6 x Y A + e k 3 8 g x R 5 D 2 j f H y D g p F X x Y y B n h n k D X 0 2 B W < / D a t a M a s h u p > 
</file>

<file path=customXml/item5.xml>��< ? x m l   v e r s i o n = " 1 . 0 "   e n c o d i n g = " U T F - 1 6 " ? > < G e m i n i   x m l n s = " h t t p : / / g e m i n i / p i v o t c u s t o m i z a t i o n / 8 6 8 f d 9 8 e - a 3 f a - 4 a d a - b b f 3 - 0 f 5 a 1 5 e 6 d 5 0 2 " > < C u s t o m C o n t e n t > < ! [ C D A T A [ < ? x m l   v e r s i o n = " 1 . 0 "   e n c o d i n g = " u t f - 1 6 " ? > < S e t t i n g s > < C a l c u l a t e d F i e l d s > < i t e m > < M e a s u r e N a m e > G j . s n i t t < / M e a s u r e N a m e > < D i s p l a y N a m e > G j . s n i t t < / D i s p l a y N a m e > < V i s i b l e > F a l s e < / V i s i b l e > < / i t e m > < i t e m > < M e a s u r e N a m e > S u m   l e v e r a n s e < / M e a s u r e N a m e > < D i s p l a y N a m e > S u m   l e v e r a n s e < / D i s p l a y N a m e > < V i s i b l e > F a l s e < / V i s i b l e > < / i t e m > < i t e m > < M e a s u r e N a m e > S u m   p r o d < / M e a s u r e N a m e > < D i s p l a y N a m e > S u m   p r o d 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T a b _ n y _ b a s e   1 _ 7 4 8 c 7 e d 3 - 7 b 4 6 - 4 1 3 7 - a a 1 9 - 1 0 0 b 3 f 4 9 d 4 3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 k n r _ 2 0 2 1 < / s t r i n g > < / k e y > < v a l u e > < i n t > 9 1 < / i n t > < / v a l u e > < / i t e m > < i t e m > < k e y > < s t r i n g > R e g i o n < / s t r i n g > < / k e y > < v a l u e > < i n t > 7 9 < / i n t > < / v a l u e > < / i t e m > < i t e m > < k e y > < s t r i n g > K o m m u n e < / s t r i n g > < / k e y > < v a l u e > < i n t > 1 0 0 < / i n t > < / v a l u e > < / i t e m > < i t e m > < k e y > < s t r i n g > � r < / s t r i n g > < / k e y > < v a l u e > < i n t > 4 8 < / i n t > < / v a l u e > < / i t e m > < i t e m > < k e y > < s t r i n g > l e v e r a n d � r e r < / s t r i n g > < / k e y > < v a l u e > < i n t > 2 0 2 < / i n t > < / v a l u e > < / i t e m > < i t e m > < k e y > < s t r i n g > m e l k e l e v e r a n s e < / s t r i n g > < / k e y > < v a l u e > < i n t > 2 6 2 < / i n t > < / v a l u e > < / i t e m > < i t e m > < k e y > < s t r i n g > g j s n i t t < / s t r i n g > < / k e y > < v a l u e > < i n t > 7 5 < / i n t > < / v a l u e > < / i t e m > < / C o l u m n W i d t h s > < C o l u m n D i s p l a y I n d e x > < i t e m > < k e y > < s t r i n g > k n r _ 2 0 2 1 < / s t r i n g > < / k e y > < v a l u e > < i n t > 1 < / i n t > < / v a l u e > < / i t e m > < i t e m > < k e y > < s t r i n g > R e g i o n < / s t r i n g > < / k e y > < v a l u e > < i n t > 2 < / i n t > < / v a l u e > < / i t e m > < i t e m > < k e y > < s t r i n g > K o m m u n e < / s t r i n g > < / k e y > < v a l u e > < i n t > 3 < / i n t > < / v a l u e > < / i t e m > < i t e m > < k e y > < s t r i n g > � r < / s t r i n g > < / k e y > < v a l u e > < i n t > 4 < / i n t > < / v a l u e > < / i t e m > < i t e m > < k e y > < s t r i n g > l e v e r a n d � r e r < / s t r i n g > < / k e y > < v a l u e > < i n t > 5 < / i n t > < / v a l u e > < / i t e m > < i t e m > < k e y > < s t r i n g > m e l k e l e v e r a n s e < / s t r i n g > < / k e y > < v a l u e > < i n t > 6 < / i n t > < / v a l u e > < / i t e m > < i t e m > < k e y > < s t r i n g > g j s n i t t < / s t r i n g > < / k e y > < v a l u e > < i n t > 0 < / i n t > < / v a l u e > < / i t e m > < / C o l u m n D i s p l a y I n d e x > < C o l u m n F r o z e n > < i t e m > < k e y > < s t r i n g > g j s n i t t < / s t r i n g > < / k e y > < v a l u e > < b o o l e a n > t r u e < / b o o l e a n > < / v a l u e > < / i t e m > < / C o l u m n F r o z e n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0 0 7 d 0 0 5 d - e 4 7 6 - 4 b d c - a 6 2 0 - d 3 6 a 8 2 5 4 e d 1 b " > < C u s t o m C o n t e n t > < ! [ C D A T A [ < ? x m l   v e r s i o n = " 1 . 0 "   e n c o d i n g = " u t f - 1 6 " ? > < S e t t i n g s > < C a l c u l a t e d F i e l d s > < i t e m > < M e a s u r e N a m e > S u m   l e v e r a n s e < / M e a s u r e N a m e > < D i s p l a y N a m e > S u m   l e v e r a n s e < / D i s p l a y N a m e > < V i s i b l e > F a l s e < / V i s i b l e > < / i t e m > < i t e m > < M e a s u r e N a m e > S u m   p r o d < / M e a s u r e N a m e > < D i s p l a y N a m e > S u m   p r o d < / D i s p l a y N a m e > < V i s i b l e > F a l s e < / V i s i b l e > < / i t e m > < i t e m > < M e a s u r e N a m e > G j . s n i t t < / M e a s u r e N a m e > < D i s p l a y N a m e > G j . s n i t t 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c c a 9 c 7 f - 8 e a d - 4 b b a - 8 8 f 4 - c f 4 c 6 c 0 d 3 7 a f " > < C u s t o m C o n t e n t > < ! [ C D A T A [ < ? x m l   v e r s i o n = " 1 . 0 "   e n c o d i n g = " u t f - 1 6 " ? > < S e t t i n g s > < C a l c u l a t e d F i e l d s > < i t e m > < M e a s u r e N a m e > a n t .   l e v e r a n d � r e r < / M e a s u r e N a m e > < D i s p l a y N a m e > a n t .   l e v e r a n d � r e r < / D i s p l a y N a m e > < V i s i b l e > F a l s e < / V i s i b l e > < / i t e m > < i t e m > < M e a s u r e N a m e > m e l k e l e v e r a n s e r < / M e a s u r e N a m e > < D i s p l a y N a m e > m e l k e l e v e r a n s e r < / D i s p l a y N a m e > < V i s i b l e > F a l s e < / V i s i b l e > < / i t e m > < i t e m > < M e a s u r e N a m e > g j e n n o m s n i t t < / M e a s u r e N a m e > < D i s p l a y N a m e > g j e n n o m s n i t t 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3 4 2 5 9 e b 3 - c 9 6 4 - 4 3 9 6 - b 8 0 c - 7 1 4 e a c e 6 c b e 8 " > < C u s t o m C o n t e n t > < ! [ C D A T A [ < ? x m l   v e r s i o n = " 1 . 0 "   e n c o d i n g = " u t f - 1 6 " ? > < S e t t i n g s > < C a l c u l a t e d F i e l d s > < i t e m > < M e a s u r e N a m e > G j . s n i t t < / M e a s u r e N a m e > < D i s p l a y N a m e > G j . s n i t t < / D i s p l a y N a m e > < V i s i b l e > F a l s e < / V i s i b l e > < / i t e m > < i t e m > < M e a s u r e N a m e > S u m   l e v e r a n s e < / M e a s u r e N a m e > < D i s p l a y N a m e > S u m   l e v e r a n s e < / D i s p l a y N a m e > < V i s i b l e > F a l s e < / V i s i b l e > < / i t e m > < i t e m > < M e a s u r e N a m e > S u m   p r o d < / M e a s u r e N a m e > < D i s p l a y N a m e > S u m   p r o d 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156B02F6-3CD3-4208-A5D7-97B1D7F50645}">
  <ds:schemaRefs/>
</ds:datastoreItem>
</file>

<file path=customXml/itemProps10.xml><?xml version="1.0" encoding="utf-8"?>
<ds:datastoreItem xmlns:ds="http://schemas.openxmlformats.org/officeDocument/2006/customXml" ds:itemID="{87F53FB8-6435-44D2-A360-9E064358D9CA}">
  <ds:schemaRefs/>
</ds:datastoreItem>
</file>

<file path=customXml/itemProps11.xml><?xml version="1.0" encoding="utf-8"?>
<ds:datastoreItem xmlns:ds="http://schemas.openxmlformats.org/officeDocument/2006/customXml" ds:itemID="{469A9134-FB93-4964-9BB7-0F50EB1008E7}">
  <ds:schemaRefs/>
</ds:datastoreItem>
</file>

<file path=customXml/itemProps12.xml><?xml version="1.0" encoding="utf-8"?>
<ds:datastoreItem xmlns:ds="http://schemas.openxmlformats.org/officeDocument/2006/customXml" ds:itemID="{AFC9C220-A4FE-48A8-8E2E-B85E67379F86}">
  <ds:schemaRefs/>
</ds:datastoreItem>
</file>

<file path=customXml/itemProps13.xml><?xml version="1.0" encoding="utf-8"?>
<ds:datastoreItem xmlns:ds="http://schemas.openxmlformats.org/officeDocument/2006/customXml" ds:itemID="{ACE291DC-2844-4E5C-83B0-E929699752E2}">
  <ds:schemaRefs/>
</ds:datastoreItem>
</file>

<file path=customXml/itemProps14.xml><?xml version="1.0" encoding="utf-8"?>
<ds:datastoreItem xmlns:ds="http://schemas.openxmlformats.org/officeDocument/2006/customXml" ds:itemID="{DF5B7DB3-429A-499B-8BF7-40128CDAEC52}">
  <ds:schemaRefs/>
</ds:datastoreItem>
</file>

<file path=customXml/itemProps15.xml><?xml version="1.0" encoding="utf-8"?>
<ds:datastoreItem xmlns:ds="http://schemas.openxmlformats.org/officeDocument/2006/customXml" ds:itemID="{3D0B1563-50FA-489F-A12B-6FD3FAF8B844}">
  <ds:schemaRefs/>
</ds:datastoreItem>
</file>

<file path=customXml/itemProps16.xml><?xml version="1.0" encoding="utf-8"?>
<ds:datastoreItem xmlns:ds="http://schemas.openxmlformats.org/officeDocument/2006/customXml" ds:itemID="{82FBF6EE-6993-43AB-A4FF-B481E810E26A}">
  <ds:schemaRefs/>
</ds:datastoreItem>
</file>

<file path=customXml/itemProps17.xml><?xml version="1.0" encoding="utf-8"?>
<ds:datastoreItem xmlns:ds="http://schemas.openxmlformats.org/officeDocument/2006/customXml" ds:itemID="{C4A8D30E-F033-4322-9BE3-0BC39EC9E967}">
  <ds:schemaRefs/>
</ds:datastoreItem>
</file>

<file path=customXml/itemProps18.xml><?xml version="1.0" encoding="utf-8"?>
<ds:datastoreItem xmlns:ds="http://schemas.openxmlformats.org/officeDocument/2006/customXml" ds:itemID="{2E26104C-59E4-48B1-80C6-2BC6F4ABCF80}">
  <ds:schemaRefs/>
</ds:datastoreItem>
</file>

<file path=customXml/itemProps19.xml><?xml version="1.0" encoding="utf-8"?>
<ds:datastoreItem xmlns:ds="http://schemas.openxmlformats.org/officeDocument/2006/customXml" ds:itemID="{C5513180-F1B8-4F74-BB8C-831D3C3A50EF}">
  <ds:schemaRefs/>
</ds:datastoreItem>
</file>

<file path=customXml/itemProps2.xml><?xml version="1.0" encoding="utf-8"?>
<ds:datastoreItem xmlns:ds="http://schemas.openxmlformats.org/officeDocument/2006/customXml" ds:itemID="{8BF474E1-2026-4DA7-978F-F076FB8052FF}">
  <ds:schemaRefs/>
</ds:datastoreItem>
</file>

<file path=customXml/itemProps20.xml><?xml version="1.0" encoding="utf-8"?>
<ds:datastoreItem xmlns:ds="http://schemas.openxmlformats.org/officeDocument/2006/customXml" ds:itemID="{86AA05D5-374B-4011-9E7B-44DD802E250D}">
  <ds:schemaRefs/>
</ds:datastoreItem>
</file>

<file path=customXml/itemProps21.xml><?xml version="1.0" encoding="utf-8"?>
<ds:datastoreItem xmlns:ds="http://schemas.openxmlformats.org/officeDocument/2006/customXml" ds:itemID="{E14E5DF2-426E-4C44-BACD-1D810F0C7B52}">
  <ds:schemaRefs/>
</ds:datastoreItem>
</file>

<file path=customXml/itemProps22.xml><?xml version="1.0" encoding="utf-8"?>
<ds:datastoreItem xmlns:ds="http://schemas.openxmlformats.org/officeDocument/2006/customXml" ds:itemID="{898C6259-CCA0-449B-8AD2-4574D96AD0BD}">
  <ds:schemaRefs/>
</ds:datastoreItem>
</file>

<file path=customXml/itemProps23.xml><?xml version="1.0" encoding="utf-8"?>
<ds:datastoreItem xmlns:ds="http://schemas.openxmlformats.org/officeDocument/2006/customXml" ds:itemID="{57B4594B-4496-4958-9FB1-233A766618EA}">
  <ds:schemaRefs/>
</ds:datastoreItem>
</file>

<file path=customXml/itemProps24.xml><?xml version="1.0" encoding="utf-8"?>
<ds:datastoreItem xmlns:ds="http://schemas.openxmlformats.org/officeDocument/2006/customXml" ds:itemID="{6825BB2B-0039-4957-803B-3777756948B8}">
  <ds:schemaRefs/>
</ds:datastoreItem>
</file>

<file path=customXml/itemProps25.xml><?xml version="1.0" encoding="utf-8"?>
<ds:datastoreItem xmlns:ds="http://schemas.openxmlformats.org/officeDocument/2006/customXml" ds:itemID="{AA8E9C3D-ED94-44EE-934E-D482EC9CC3CF}">
  <ds:schemaRefs/>
</ds:datastoreItem>
</file>

<file path=customXml/itemProps26.xml><?xml version="1.0" encoding="utf-8"?>
<ds:datastoreItem xmlns:ds="http://schemas.openxmlformats.org/officeDocument/2006/customXml" ds:itemID="{F5FE5010-68A6-4764-A53F-0B343256A783}">
  <ds:schemaRefs/>
</ds:datastoreItem>
</file>

<file path=customXml/itemProps27.xml><?xml version="1.0" encoding="utf-8"?>
<ds:datastoreItem xmlns:ds="http://schemas.openxmlformats.org/officeDocument/2006/customXml" ds:itemID="{506A8B8A-8A88-453C-97BD-9642168EEEF9}">
  <ds:schemaRefs/>
</ds:datastoreItem>
</file>

<file path=customXml/itemProps28.xml><?xml version="1.0" encoding="utf-8"?>
<ds:datastoreItem xmlns:ds="http://schemas.openxmlformats.org/officeDocument/2006/customXml" ds:itemID="{F32EEE7A-2770-4EE7-834E-159799F429A4}">
  <ds:schemaRefs/>
</ds:datastoreItem>
</file>

<file path=customXml/itemProps29.xml><?xml version="1.0" encoding="utf-8"?>
<ds:datastoreItem xmlns:ds="http://schemas.openxmlformats.org/officeDocument/2006/customXml" ds:itemID="{E7766DA4-B9C1-4F6F-9503-81E6424BA6B8}">
  <ds:schemaRefs/>
</ds:datastoreItem>
</file>

<file path=customXml/itemProps3.xml><?xml version="1.0" encoding="utf-8"?>
<ds:datastoreItem xmlns:ds="http://schemas.openxmlformats.org/officeDocument/2006/customXml" ds:itemID="{0FEC7424-824F-4F4F-BCB0-D16F4F893992}">
  <ds:schemaRefs/>
</ds:datastoreItem>
</file>

<file path=customXml/itemProps30.xml><?xml version="1.0" encoding="utf-8"?>
<ds:datastoreItem xmlns:ds="http://schemas.openxmlformats.org/officeDocument/2006/customXml" ds:itemID="{19C62B8E-41C7-4420-A5A5-861DB7CACB3E}">
  <ds:schemaRefs/>
</ds:datastoreItem>
</file>

<file path=customXml/itemProps31.xml><?xml version="1.0" encoding="utf-8"?>
<ds:datastoreItem xmlns:ds="http://schemas.openxmlformats.org/officeDocument/2006/customXml" ds:itemID="{056B87ED-F1B6-4059-A3F3-B0F6491A2D33}">
  <ds:schemaRefs/>
</ds:datastoreItem>
</file>

<file path=customXml/itemProps32.xml><?xml version="1.0" encoding="utf-8"?>
<ds:datastoreItem xmlns:ds="http://schemas.openxmlformats.org/officeDocument/2006/customXml" ds:itemID="{F27D69EF-4C26-434A-8FC0-3FDAB0C18B79}">
  <ds:schemaRefs/>
</ds:datastoreItem>
</file>

<file path=customXml/itemProps33.xml><?xml version="1.0" encoding="utf-8"?>
<ds:datastoreItem xmlns:ds="http://schemas.openxmlformats.org/officeDocument/2006/customXml" ds:itemID="{FFC377EE-3868-4DB7-9844-E412A099001B}">
  <ds:schemaRefs/>
</ds:datastoreItem>
</file>

<file path=customXml/itemProps34.xml><?xml version="1.0" encoding="utf-8"?>
<ds:datastoreItem xmlns:ds="http://schemas.openxmlformats.org/officeDocument/2006/customXml" ds:itemID="{82C141C9-B218-4AED-840D-F8A5D0B6BEBC}">
  <ds:schemaRefs/>
</ds:datastoreItem>
</file>

<file path=customXml/itemProps35.xml><?xml version="1.0" encoding="utf-8"?>
<ds:datastoreItem xmlns:ds="http://schemas.openxmlformats.org/officeDocument/2006/customXml" ds:itemID="{9C28E9C3-0519-42A0-98F2-7223D32CDEB2}">
  <ds:schemaRefs/>
</ds:datastoreItem>
</file>

<file path=customXml/itemProps36.xml><?xml version="1.0" encoding="utf-8"?>
<ds:datastoreItem xmlns:ds="http://schemas.openxmlformats.org/officeDocument/2006/customXml" ds:itemID="{0842056B-5937-45F4-8C47-F2DDB3D4218E}">
  <ds:schemaRefs/>
</ds:datastoreItem>
</file>

<file path=customXml/itemProps37.xml><?xml version="1.0" encoding="utf-8"?>
<ds:datastoreItem xmlns:ds="http://schemas.openxmlformats.org/officeDocument/2006/customXml" ds:itemID="{210D41CF-5E06-4E02-8E42-86D0D6B26347}">
  <ds:schemaRefs/>
</ds:datastoreItem>
</file>

<file path=customXml/itemProps38.xml><?xml version="1.0" encoding="utf-8"?>
<ds:datastoreItem xmlns:ds="http://schemas.openxmlformats.org/officeDocument/2006/customXml" ds:itemID="{50B4DE72-E470-4981-AFB7-A6FFD270E3A7}">
  <ds:schemaRefs/>
</ds:datastoreItem>
</file>

<file path=customXml/itemProps39.xml><?xml version="1.0" encoding="utf-8"?>
<ds:datastoreItem xmlns:ds="http://schemas.openxmlformats.org/officeDocument/2006/customXml" ds:itemID="{058852DA-6110-4ACE-B41A-EC3B184F53A6}">
  <ds:schemaRefs/>
</ds:datastoreItem>
</file>

<file path=customXml/itemProps4.xml><?xml version="1.0" encoding="utf-8"?>
<ds:datastoreItem xmlns:ds="http://schemas.openxmlformats.org/officeDocument/2006/customXml" ds:itemID="{E51BF010-C21A-4042-9297-D96E5374D96B}">
  <ds:schemaRefs/>
</ds:datastoreItem>
</file>

<file path=customXml/itemProps40.xml><?xml version="1.0" encoding="utf-8"?>
<ds:datastoreItem xmlns:ds="http://schemas.openxmlformats.org/officeDocument/2006/customXml" ds:itemID="{FF64299D-C457-43C0-A2B9-911CBAECF052}">
  <ds:schemaRefs/>
</ds:datastoreItem>
</file>

<file path=customXml/itemProps41.xml><?xml version="1.0" encoding="utf-8"?>
<ds:datastoreItem xmlns:ds="http://schemas.openxmlformats.org/officeDocument/2006/customXml" ds:itemID="{50C9711C-1920-4D53-B9FB-F4407A21FB05}">
  <ds:schemaRefs/>
</ds:datastoreItem>
</file>

<file path=customXml/itemProps42.xml><?xml version="1.0" encoding="utf-8"?>
<ds:datastoreItem xmlns:ds="http://schemas.openxmlformats.org/officeDocument/2006/customXml" ds:itemID="{C6DCC2DC-9503-4084-ADA6-4E44F47EF93A}">
  <ds:schemaRefs/>
</ds:datastoreItem>
</file>

<file path=customXml/itemProps43.xml><?xml version="1.0" encoding="utf-8"?>
<ds:datastoreItem xmlns:ds="http://schemas.openxmlformats.org/officeDocument/2006/customXml" ds:itemID="{D93852CF-671A-44D0-94DE-02A3F21AA28C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34C0CF5E-E483-4763-A37C-24A37BA910D7}">
  <ds:schemaRefs/>
</ds:datastoreItem>
</file>

<file path=customXml/itemProps6.xml><?xml version="1.0" encoding="utf-8"?>
<ds:datastoreItem xmlns:ds="http://schemas.openxmlformats.org/officeDocument/2006/customXml" ds:itemID="{A3D072DE-AB49-4B1D-96B4-244C189A3193}">
  <ds:schemaRefs/>
</ds:datastoreItem>
</file>

<file path=customXml/itemProps7.xml><?xml version="1.0" encoding="utf-8"?>
<ds:datastoreItem xmlns:ds="http://schemas.openxmlformats.org/officeDocument/2006/customXml" ds:itemID="{0C9242EC-35BD-4A8E-A447-0062D0DF821C}">
  <ds:schemaRefs/>
</ds:datastoreItem>
</file>

<file path=customXml/itemProps8.xml><?xml version="1.0" encoding="utf-8"?>
<ds:datastoreItem xmlns:ds="http://schemas.openxmlformats.org/officeDocument/2006/customXml" ds:itemID="{C75FA808-2A44-4578-AB74-9E450462B34A}">
  <ds:schemaRefs/>
</ds:datastoreItem>
</file>

<file path=customXml/itemProps9.xml><?xml version="1.0" encoding="utf-8"?>
<ds:datastoreItem xmlns:ds="http://schemas.openxmlformats.org/officeDocument/2006/customXml" ds:itemID="{AB7EE303-B1B0-4CF5-BA9B-6B4B30A54DB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Om talla</vt:lpstr>
      <vt:lpstr>Rangering_2</vt:lpstr>
      <vt:lpstr>Kommunene</vt:lpstr>
      <vt:lpstr>Regionene</vt:lpstr>
      <vt:lpstr>Utvikling</vt:lpstr>
      <vt:lpstr>Endr_1995-2024</vt:lpstr>
      <vt:lpstr>Ant_prod</vt:lpstr>
      <vt:lpstr>PD Rang</vt:lpstr>
      <vt:lpstr>P_Ant.prod</vt:lpstr>
      <vt:lpstr>Leveranse</vt:lpstr>
      <vt:lpstr>P_leveranse</vt:lpstr>
      <vt:lpstr>Gj.snitt</vt:lpstr>
      <vt:lpstr>P_gj.snitt</vt:lpstr>
      <vt:lpstr>D regionene</vt:lpstr>
      <vt:lpstr>D_utvikling</vt:lpstr>
      <vt:lpstr>P_endr_95- 24</vt:lpstr>
      <vt:lpstr>Ny_base_1995_2021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Sandberg, Johan</dc:creator>
  <cp:lastModifiedBy>J. Sandberg</cp:lastModifiedBy>
  <dcterms:created xsi:type="dcterms:W3CDTF">2020-05-05T09:56:11Z</dcterms:created>
  <dcterms:modified xsi:type="dcterms:W3CDTF">2025-12-03T13:14:32Z</dcterms:modified>
</cp:coreProperties>
</file>