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ylkesmannen.local\fmtf\FMTF_MyDocsVds\fmfijasa\Documents\Kompetanseløft Finnmark\DeKomp\Samarbeidsforum\Samarbeidsforum Troms og Finnmark\SF 090421\"/>
    </mc:Choice>
  </mc:AlternateContent>
  <xr:revisionPtr revIDLastSave="0" documentId="8_{8AE1235B-0DDA-49F0-9AAD-99FF2CEA8BB1}" xr6:coauthVersionLast="45" xr6:coauthVersionMax="45" xr10:uidLastSave="{00000000-0000-0000-0000-000000000000}"/>
  <bookViews>
    <workbookView xWindow="-108" yWindow="-108" windowWidth="30936" windowHeight="16896" firstSheet="1" activeTab="3" xr2:uid="{2E9BA4A8-040A-491E-ADCC-66C880A553C6}"/>
  </bookViews>
  <sheets>
    <sheet name="Fordeling etter gammel mod 2021" sheetId="1" r:id="rId1"/>
    <sheet name="Fordeling pr skole inkl. nye " sheetId="2" r:id="rId2"/>
    <sheet name="gammel mod inkl. nye deltakere" sheetId="3" r:id="rId3"/>
    <sheet name="Sammenstilling av modell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3" l="1"/>
  <c r="G68" i="3"/>
  <c r="G70" i="3"/>
  <c r="C79" i="3"/>
  <c r="C80" i="3" s="1"/>
  <c r="G73" i="3"/>
  <c r="D72" i="3"/>
  <c r="C72" i="3"/>
  <c r="G65" i="3"/>
  <c r="G64" i="3"/>
  <c r="G63" i="3"/>
  <c r="G62" i="3"/>
  <c r="G61" i="3"/>
  <c r="G60" i="3"/>
  <c r="G59" i="3"/>
  <c r="G57" i="3"/>
  <c r="G56" i="3"/>
  <c r="G55" i="3"/>
  <c r="G54" i="3"/>
  <c r="G53" i="3"/>
  <c r="G52" i="3"/>
  <c r="G51" i="3"/>
  <c r="G50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3" i="3"/>
  <c r="G32" i="3"/>
  <c r="G30" i="3"/>
  <c r="G29" i="3"/>
  <c r="G28" i="3"/>
  <c r="G27" i="3"/>
  <c r="G26" i="3"/>
  <c r="G24" i="3"/>
  <c r="G23" i="3"/>
  <c r="G22" i="3"/>
  <c r="G21" i="3"/>
  <c r="G20" i="3"/>
  <c r="G18" i="3"/>
  <c r="G17" i="3"/>
  <c r="G16" i="3"/>
  <c r="G15" i="3"/>
  <c r="G14" i="3"/>
  <c r="G13" i="3"/>
  <c r="G12" i="3"/>
  <c r="G11" i="3"/>
  <c r="G10" i="3"/>
  <c r="G8" i="3"/>
  <c r="G7" i="3"/>
  <c r="G6" i="3"/>
  <c r="G5" i="3"/>
  <c r="G4" i="3"/>
  <c r="S3" i="3"/>
  <c r="F69" i="2"/>
  <c r="E69" i="2"/>
  <c r="E70" i="2"/>
  <c r="D72" i="2"/>
  <c r="C72" i="2"/>
  <c r="C79" i="2"/>
  <c r="G73" i="2"/>
  <c r="G65" i="2"/>
  <c r="G64" i="2"/>
  <c r="G63" i="2"/>
  <c r="G62" i="2"/>
  <c r="G61" i="2"/>
  <c r="G60" i="2"/>
  <c r="G59" i="2"/>
  <c r="G57" i="2"/>
  <c r="G56" i="2"/>
  <c r="G55" i="2"/>
  <c r="G54" i="2"/>
  <c r="G53" i="2"/>
  <c r="G52" i="2"/>
  <c r="G51" i="2"/>
  <c r="G50" i="2"/>
  <c r="G48" i="2"/>
  <c r="G47" i="2"/>
  <c r="G46" i="2"/>
  <c r="G45" i="2"/>
  <c r="G44" i="2"/>
  <c r="G42" i="2"/>
  <c r="G41" i="2"/>
  <c r="G40" i="2"/>
  <c r="G39" i="2"/>
  <c r="G38" i="2"/>
  <c r="G37" i="2"/>
  <c r="G36" i="2"/>
  <c r="G35" i="2"/>
  <c r="G33" i="2"/>
  <c r="G32" i="2"/>
  <c r="G30" i="2"/>
  <c r="G29" i="2"/>
  <c r="G28" i="2"/>
  <c r="G27" i="2"/>
  <c r="G26" i="2"/>
  <c r="G24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G8" i="2"/>
  <c r="G7" i="2"/>
  <c r="G6" i="2"/>
  <c r="G5" i="2"/>
  <c r="G4" i="2"/>
  <c r="S3" i="2"/>
  <c r="E66" i="3" l="1"/>
  <c r="E32" i="3"/>
  <c r="E18" i="3"/>
  <c r="E36" i="3"/>
  <c r="E44" i="3"/>
  <c r="E51" i="3"/>
  <c r="E10" i="3"/>
  <c r="E29" i="3"/>
  <c r="E22" i="3"/>
  <c r="E33" i="3"/>
  <c r="E48" i="3"/>
  <c r="E14" i="3"/>
  <c r="E25" i="3"/>
  <c r="E63" i="3"/>
  <c r="E55" i="3"/>
  <c r="E21" i="3"/>
  <c r="E7" i="3"/>
  <c r="E40" i="3"/>
  <c r="E6" i="3"/>
  <c r="E72" i="3"/>
  <c r="E11" i="3"/>
  <c r="E30" i="3"/>
  <c r="E41" i="3"/>
  <c r="E52" i="3"/>
  <c r="E4" i="3"/>
  <c r="E8" i="3"/>
  <c r="E23" i="3"/>
  <c r="E34" i="3"/>
  <c r="E45" i="3"/>
  <c r="F43" i="3" s="1"/>
  <c r="G43" i="3" s="1"/>
  <c r="E49" i="3"/>
  <c r="E60" i="3"/>
  <c r="E64" i="3"/>
  <c r="E69" i="3"/>
  <c r="E59" i="3"/>
  <c r="E67" i="3"/>
  <c r="F66" i="3" s="1"/>
  <c r="G66" i="3" s="1"/>
  <c r="E56" i="3"/>
  <c r="E16" i="3"/>
  <c r="E31" i="3"/>
  <c r="E38" i="3"/>
  <c r="E42" i="3"/>
  <c r="E53" i="3"/>
  <c r="E57" i="3"/>
  <c r="E15" i="3"/>
  <c r="E26" i="3"/>
  <c r="E68" i="3"/>
  <c r="E12" i="3"/>
  <c r="E27" i="3"/>
  <c r="E24" i="3"/>
  <c r="E19" i="3"/>
  <c r="E37" i="3"/>
  <c r="E5" i="3"/>
  <c r="E9" i="3"/>
  <c r="E20" i="3"/>
  <c r="E46" i="3"/>
  <c r="E61" i="3"/>
  <c r="E65" i="3"/>
  <c r="E70" i="3"/>
  <c r="F69" i="3" s="1"/>
  <c r="G69" i="3" s="1"/>
  <c r="E13" i="3"/>
  <c r="E17" i="3"/>
  <c r="E28" i="3"/>
  <c r="E35" i="3"/>
  <c r="E39" i="3"/>
  <c r="E43" i="3"/>
  <c r="E50" i="3"/>
  <c r="E54" i="3"/>
  <c r="E58" i="3"/>
  <c r="E71" i="3"/>
  <c r="F71" i="3" s="1"/>
  <c r="G71" i="3" s="1"/>
  <c r="E47" i="3"/>
  <c r="E62" i="3"/>
  <c r="C80" i="2"/>
  <c r="E71" i="2" s="1"/>
  <c r="F71" i="2" s="1"/>
  <c r="G71" i="2" s="1"/>
  <c r="E55" i="2"/>
  <c r="E51" i="2"/>
  <c r="E47" i="2"/>
  <c r="E22" i="2"/>
  <c r="E18" i="2"/>
  <c r="E14" i="2"/>
  <c r="E10" i="2"/>
  <c r="E32" i="2"/>
  <c r="E11" i="2"/>
  <c r="E39" i="2"/>
  <c r="E63" i="2"/>
  <c r="E59" i="2"/>
  <c r="E42" i="2"/>
  <c r="E38" i="2"/>
  <c r="E34" i="2"/>
  <c r="E30" i="2"/>
  <c r="E26" i="2"/>
  <c r="E9" i="2"/>
  <c r="E5" i="2"/>
  <c r="E61" i="2"/>
  <c r="E40" i="2"/>
  <c r="E44" i="2"/>
  <c r="E19" i="2"/>
  <c r="E60" i="2"/>
  <c r="E35" i="2"/>
  <c r="E58" i="2"/>
  <c r="E54" i="2"/>
  <c r="E50" i="2"/>
  <c r="E46" i="2"/>
  <c r="E25" i="2"/>
  <c r="E21" i="2"/>
  <c r="E17" i="2"/>
  <c r="E13" i="2"/>
  <c r="E4" i="2"/>
  <c r="E28" i="2"/>
  <c r="E48" i="2"/>
  <c r="E31" i="2"/>
  <c r="E6" i="2"/>
  <c r="E72" i="2"/>
  <c r="E62" i="2"/>
  <c r="E41" i="2"/>
  <c r="E37" i="2"/>
  <c r="E33" i="2"/>
  <c r="E29" i="2"/>
  <c r="E8" i="2"/>
  <c r="E52" i="2"/>
  <c r="E23" i="2"/>
  <c r="E64" i="2"/>
  <c r="E43" i="2"/>
  <c r="E27" i="2"/>
  <c r="E57" i="2"/>
  <c r="E53" i="2"/>
  <c r="E49" i="2"/>
  <c r="E45" i="2"/>
  <c r="E24" i="2"/>
  <c r="E20" i="2"/>
  <c r="E16" i="2"/>
  <c r="E12" i="2"/>
  <c r="E65" i="2"/>
  <c r="E36" i="2"/>
  <c r="E7" i="2"/>
  <c r="E56" i="2"/>
  <c r="E15" i="2"/>
  <c r="G70" i="1"/>
  <c r="G68" i="1"/>
  <c r="F9" i="3" l="1"/>
  <c r="G9" i="3" s="1"/>
  <c r="F58" i="3"/>
  <c r="G58" i="3" s="1"/>
  <c r="F31" i="3"/>
  <c r="G31" i="3" s="1"/>
  <c r="F3" i="3"/>
  <c r="F49" i="3"/>
  <c r="G49" i="3" s="1"/>
  <c r="F34" i="3"/>
  <c r="G34" i="3" s="1"/>
  <c r="F19" i="3"/>
  <c r="G19" i="3" s="1"/>
  <c r="F25" i="3"/>
  <c r="G25" i="3" s="1"/>
  <c r="F43" i="2"/>
  <c r="G43" i="2" s="1"/>
  <c r="E68" i="2"/>
  <c r="E66" i="2"/>
  <c r="E67" i="2"/>
  <c r="F66" i="2" s="1"/>
  <c r="F49" i="2"/>
  <c r="G49" i="2" s="1"/>
  <c r="F25" i="2"/>
  <c r="G25" i="2" s="1"/>
  <c r="F3" i="2"/>
  <c r="F9" i="2"/>
  <c r="G9" i="2" s="1"/>
  <c r="F34" i="2"/>
  <c r="G34" i="2" s="1"/>
  <c r="F19" i="2"/>
  <c r="G19" i="2" s="1"/>
  <c r="F58" i="2"/>
  <c r="G58" i="2" s="1"/>
  <c r="F31" i="2"/>
  <c r="G31" i="2" s="1"/>
  <c r="S3" i="1"/>
  <c r="F72" i="3" l="1"/>
  <c r="G72" i="3" s="1"/>
  <c r="G75" i="3" s="1"/>
  <c r="G3" i="3"/>
  <c r="F72" i="2"/>
  <c r="G72" i="2" s="1"/>
  <c r="G75" i="2" s="1"/>
  <c r="G3" i="2"/>
  <c r="C74" i="1"/>
  <c r="C75" i="1" s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2" i="1"/>
  <c r="G41" i="1"/>
  <c r="G40" i="1"/>
  <c r="G39" i="1"/>
  <c r="G38" i="1"/>
  <c r="G37" i="1"/>
  <c r="G36" i="1"/>
  <c r="G35" i="1"/>
  <c r="G33" i="1"/>
  <c r="G32" i="1"/>
  <c r="G30" i="1"/>
  <c r="G29" i="1"/>
  <c r="G28" i="1"/>
  <c r="G27" i="1"/>
  <c r="G26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8" i="1"/>
  <c r="G7" i="1"/>
  <c r="G6" i="1"/>
  <c r="G5" i="1"/>
  <c r="G4" i="1"/>
  <c r="E56" i="1" l="1"/>
  <c r="E52" i="1"/>
  <c r="E43" i="1"/>
  <c r="E39" i="1"/>
  <c r="E35" i="1"/>
  <c r="E30" i="1"/>
  <c r="E26" i="1"/>
  <c r="E17" i="1"/>
  <c r="E13" i="1"/>
  <c r="E65" i="1"/>
  <c r="E61" i="1"/>
  <c r="E48" i="1"/>
  <c r="E44" i="1"/>
  <c r="E22" i="1"/>
  <c r="E9" i="1"/>
  <c r="E5" i="1"/>
  <c r="E4" i="1"/>
  <c r="F3" i="1" s="1"/>
  <c r="E57" i="1"/>
  <c r="E53" i="1"/>
  <c r="E40" i="1"/>
  <c r="E36" i="1"/>
  <c r="E31" i="1"/>
  <c r="E27" i="1"/>
  <c r="E18" i="1"/>
  <c r="E14" i="1"/>
  <c r="E10" i="1"/>
  <c r="E23" i="1"/>
  <c r="E6" i="1"/>
  <c r="E66" i="1"/>
  <c r="F66" i="1" s="1"/>
  <c r="G66" i="1" s="1"/>
  <c r="E62" i="1"/>
  <c r="E49" i="1"/>
  <c r="E45" i="1"/>
  <c r="E32" i="1"/>
  <c r="E67" i="1"/>
  <c r="E58" i="1"/>
  <c r="E54" i="1"/>
  <c r="E50" i="1"/>
  <c r="E41" i="1"/>
  <c r="E37" i="1"/>
  <c r="E28" i="1"/>
  <c r="E19" i="1"/>
  <c r="E15" i="1"/>
  <c r="E11" i="1"/>
  <c r="E16" i="1"/>
  <c r="E47" i="1"/>
  <c r="E21" i="1"/>
  <c r="E63" i="1"/>
  <c r="E59" i="1"/>
  <c r="E46" i="1"/>
  <c r="E33" i="1"/>
  <c r="E24" i="1"/>
  <c r="E20" i="1"/>
  <c r="E7" i="1"/>
  <c r="E34" i="1"/>
  <c r="E8" i="1"/>
  <c r="E55" i="1"/>
  <c r="E51" i="1"/>
  <c r="E42" i="1"/>
  <c r="E38" i="1"/>
  <c r="E29" i="1"/>
  <c r="E12" i="1"/>
  <c r="E64" i="1"/>
  <c r="E60" i="1"/>
  <c r="E25" i="1"/>
  <c r="F31" i="1" l="1"/>
  <c r="G31" i="1" s="1"/>
  <c r="F58" i="1"/>
  <c r="G58" i="1" s="1"/>
  <c r="F25" i="1"/>
  <c r="G25" i="1" s="1"/>
  <c r="G3" i="1"/>
  <c r="F43" i="1"/>
  <c r="G43" i="1" s="1"/>
  <c r="F19" i="1"/>
  <c r="G19" i="1" s="1"/>
  <c r="F49" i="1"/>
  <c r="G49" i="1" s="1"/>
  <c r="F34" i="1"/>
  <c r="G34" i="1" s="1"/>
  <c r="F9" i="1"/>
  <c r="G9" i="1" s="1"/>
  <c r="F67" i="1" l="1"/>
  <c r="G67" i="1" s="1"/>
</calcChain>
</file>

<file path=xl/sharedStrings.xml><?xml version="1.0" encoding="utf-8"?>
<sst xmlns="http://schemas.openxmlformats.org/spreadsheetml/2006/main" count="346" uniqueCount="88">
  <si>
    <t>Tildeling førsteutkast</t>
  </si>
  <si>
    <t>Nettverk</t>
  </si>
  <si>
    <t>Skoleeier</t>
  </si>
  <si>
    <t>Grunntildeling</t>
  </si>
  <si>
    <t>Antall skoler</t>
  </si>
  <si>
    <t>Tildeling pr. skole med grunntildeling til nettverk og lokal UH</t>
  </si>
  <si>
    <t>Total tildeling nettverk uten 300 000,- per region</t>
  </si>
  <si>
    <t>Total tildeling nettverk</t>
  </si>
  <si>
    <t>Indre-Midt</t>
  </si>
  <si>
    <t>Målselv</t>
  </si>
  <si>
    <t>Bardu</t>
  </si>
  <si>
    <t>Salangen</t>
  </si>
  <si>
    <t>Lavangen</t>
  </si>
  <si>
    <t>Dyrøy</t>
  </si>
  <si>
    <t>Nord-Troms</t>
  </si>
  <si>
    <t>Lyngen</t>
  </si>
  <si>
    <t>Storfjord</t>
  </si>
  <si>
    <t>Kåfjord</t>
  </si>
  <si>
    <t>Skjervøy</t>
  </si>
  <si>
    <t>Nordreisa</t>
  </si>
  <si>
    <t>Kvænangen</t>
  </si>
  <si>
    <t>Reisa Montessori</t>
  </si>
  <si>
    <t>indre kåfjord barne-og ungdomsskole</t>
  </si>
  <si>
    <t>Straumfjordnes</t>
  </si>
  <si>
    <t>Sør-Troms</t>
  </si>
  <si>
    <t>Harstad</t>
  </si>
  <si>
    <t>Gratangen</t>
  </si>
  <si>
    <t>Tjeldsund</t>
  </si>
  <si>
    <t>Ibestad</t>
  </si>
  <si>
    <t>Kvæfjord</t>
  </si>
  <si>
    <t>Tromsø regionen</t>
  </si>
  <si>
    <t>Tromsø</t>
  </si>
  <si>
    <t>Balsfjord</t>
  </si>
  <si>
    <t>Karlsøy</t>
  </si>
  <si>
    <t>Ekrehagen</t>
  </si>
  <si>
    <t>Vanna Montessori</t>
  </si>
  <si>
    <t>Senja og Sørreisa</t>
  </si>
  <si>
    <t>Senja</t>
  </si>
  <si>
    <t>Sørreisa</t>
  </si>
  <si>
    <t>RSK-vest</t>
  </si>
  <si>
    <t>Loppa</t>
  </si>
  <si>
    <t>Måsøy</t>
  </si>
  <si>
    <t>Hasvik</t>
  </si>
  <si>
    <t>Nordkapp</t>
  </si>
  <si>
    <t>Hammerfest</t>
  </si>
  <si>
    <t>Alta</t>
  </si>
  <si>
    <t>Alta Kristne grunnskole</t>
  </si>
  <si>
    <t>Haldde Montessori</t>
  </si>
  <si>
    <t>RSK-midt</t>
  </si>
  <si>
    <t>Karasjok</t>
  </si>
  <si>
    <t>Kautokeino</t>
  </si>
  <si>
    <t>Porsanger</t>
  </si>
  <si>
    <t>Lebesby</t>
  </si>
  <si>
    <t>Gamvik</t>
  </si>
  <si>
    <t>RSK-øst</t>
  </si>
  <si>
    <t>Vardø</t>
  </si>
  <si>
    <t>Vadsø</t>
  </si>
  <si>
    <t>Nesseby</t>
  </si>
  <si>
    <t>Sør-Varanger</t>
  </si>
  <si>
    <t>Tana</t>
  </si>
  <si>
    <t>Berlevåg</t>
  </si>
  <si>
    <t>Båtsfjord</t>
  </si>
  <si>
    <t>Tana Montessori</t>
  </si>
  <si>
    <t>Montessorinettverket</t>
  </si>
  <si>
    <t>Hamnvåg</t>
  </si>
  <si>
    <t>Berg</t>
  </si>
  <si>
    <t>Øvergård</t>
  </si>
  <si>
    <t>Morgan</t>
  </si>
  <si>
    <t>Andørja</t>
  </si>
  <si>
    <t>Troms  og Finnmark fylkeskommune</t>
  </si>
  <si>
    <t>Troms</t>
  </si>
  <si>
    <t>SUM</t>
  </si>
  <si>
    <t xml:space="preserve">Hjelpetall første tildeling: </t>
  </si>
  <si>
    <t>Total tildeling Troms og Finnmark</t>
  </si>
  <si>
    <t>Grunntildeling nettverk</t>
  </si>
  <si>
    <t>Grunntildeling lokal UH</t>
  </si>
  <si>
    <t>Rest etter grunntildeling nettverk og lokal UH</t>
  </si>
  <si>
    <t>De internasjonale skolene</t>
  </si>
  <si>
    <t>UiT</t>
  </si>
  <si>
    <t>Statlige samiske vgs</t>
  </si>
  <si>
    <t>Longyearbyen</t>
  </si>
  <si>
    <t>Longyearbyen grunn- og vg skole</t>
  </si>
  <si>
    <t>Total sum</t>
  </si>
  <si>
    <t>Tildelinger 2020</t>
  </si>
  <si>
    <t>Tildeling 2021 gammel modell inkludert nye deltakere. Inkl. 300 000 grunntildeling</t>
  </si>
  <si>
    <t>Tildeling 2021 per skole inkludert nye deltakere (ikke grunntildeling)</t>
  </si>
  <si>
    <t>Tildeling 2021 gammel modell uten nye deltakere. Inkl. 300 000 grunntildeling</t>
  </si>
  <si>
    <t xml:space="preserve">Tildeling pr. skole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</si>
</sst>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164" formatCode="&quot;kr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2" fontId="2" fillId="2" borderId="1" xfId="0" applyNumberFormat="1" applyFont="1" applyFill="1" applyBorder="1"/>
    <xf numFmtId="42" fontId="2" fillId="2" borderId="2" xfId="0" applyNumberFormat="1" applyFont="1" applyFill="1" applyBorder="1"/>
    <xf numFmtId="42" fontId="2" fillId="2" borderId="3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textRotation="60" wrapText="1"/>
    </xf>
    <xf numFmtId="0" fontId="0" fillId="3" borderId="5" xfId="0" applyFill="1" applyBorder="1" applyAlignment="1">
      <alignment textRotation="60" wrapText="1"/>
    </xf>
    <xf numFmtId="42" fontId="0" fillId="3" borderId="5" xfId="0" applyNumberFormat="1" applyFill="1" applyBorder="1" applyAlignment="1">
      <alignment textRotation="60" wrapText="1"/>
    </xf>
    <xf numFmtId="0" fontId="0" fillId="3" borderId="4" xfId="0" applyFill="1" applyBorder="1"/>
    <xf numFmtId="42" fontId="0" fillId="3" borderId="4" xfId="0" applyNumberFormat="1" applyFill="1" applyBorder="1"/>
    <xf numFmtId="164" fontId="0" fillId="3" borderId="4" xfId="0" applyNumberFormat="1" applyFill="1" applyBorder="1"/>
    <xf numFmtId="0" fontId="1" fillId="3" borderId="6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42" fontId="0" fillId="2" borderId="0" xfId="0" applyNumberFormat="1" applyFill="1"/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1" fontId="0" fillId="4" borderId="4" xfId="0" applyNumberFormat="1" applyFill="1" applyBorder="1"/>
    <xf numFmtId="1" fontId="0" fillId="4" borderId="4" xfId="0" applyNumberFormat="1" applyFill="1" applyBorder="1" applyAlignment="1">
      <alignment textRotation="60" wrapText="1"/>
    </xf>
    <xf numFmtId="0" fontId="0" fillId="5" borderId="4" xfId="0" applyFill="1" applyBorder="1"/>
    <xf numFmtId="0" fontId="0" fillId="5" borderId="4" xfId="0" applyFill="1" applyBorder="1" applyAlignment="1">
      <alignment textRotation="60" wrapText="1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5" borderId="5" xfId="0" applyFill="1" applyBorder="1"/>
    <xf numFmtId="1" fontId="0" fillId="4" borderId="5" xfId="0" applyNumberFormat="1" applyFill="1" applyBorder="1"/>
    <xf numFmtId="0" fontId="0" fillId="0" borderId="13" xfId="0" applyBorder="1"/>
    <xf numFmtId="0" fontId="0" fillId="0" borderId="14" xfId="0" applyBorder="1"/>
    <xf numFmtId="1" fontId="0" fillId="6" borderId="4" xfId="0" applyNumberFormat="1" applyFill="1" applyBorder="1" applyAlignment="1">
      <alignment textRotation="60" wrapText="1"/>
    </xf>
    <xf numFmtId="1" fontId="0" fillId="6" borderId="4" xfId="0" applyNumberFormat="1" applyFill="1" applyBorder="1"/>
    <xf numFmtId="1" fontId="0" fillId="6" borderId="5" xfId="0" applyNumberFormat="1" applyFill="1" applyBorder="1"/>
    <xf numFmtId="164" fontId="0" fillId="5" borderId="4" xfId="0" applyNumberFormat="1" applyFill="1" applyBorder="1"/>
    <xf numFmtId="164" fontId="0" fillId="4" borderId="4" xfId="0" applyNumberFormat="1" applyFill="1" applyBorder="1"/>
    <xf numFmtId="164" fontId="0" fillId="6" borderId="4" xfId="0" applyNumberFormat="1" applyFill="1" applyBorder="1"/>
    <xf numFmtId="164" fontId="0" fillId="5" borderId="12" xfId="0" applyNumberFormat="1" applyFill="1" applyBorder="1"/>
    <xf numFmtId="164" fontId="0" fillId="4" borderId="12" xfId="0" applyNumberFormat="1" applyFill="1" applyBorder="1"/>
    <xf numFmtId="164" fontId="0" fillId="6" borderId="12" xfId="0" applyNumberFormat="1" applyFill="1" applyBorder="1"/>
    <xf numFmtId="164" fontId="0" fillId="5" borderId="14" xfId="0" applyNumberFormat="1" applyFill="1" applyBorder="1"/>
    <xf numFmtId="164" fontId="0" fillId="4" borderId="14" xfId="0" applyNumberFormat="1" applyFill="1" applyBorder="1"/>
    <xf numFmtId="164" fontId="0" fillId="6" borderId="14" xfId="0" applyNumberFormat="1" applyFill="1" applyBorder="1"/>
    <xf numFmtId="164" fontId="0" fillId="6" borderId="15" xfId="0" applyNumberFormat="1" applyFill="1" applyBorder="1"/>
    <xf numFmtId="164" fontId="0" fillId="7" borderId="4" xfId="0" applyNumberFormat="1" applyFill="1" applyBorder="1" applyAlignment="1">
      <alignment textRotation="60" wrapText="1"/>
    </xf>
    <xf numFmtId="164" fontId="0" fillId="7" borderId="4" xfId="0" applyNumberFormat="1" applyFill="1" applyBorder="1"/>
    <xf numFmtId="0" fontId="0" fillId="0" borderId="4" xfId="0" applyBorder="1" applyAlignment="1">
      <alignment textRotation="45" wrapText="1"/>
    </xf>
    <xf numFmtId="0" fontId="0" fillId="5" borderId="16" xfId="0" applyFill="1" applyBorder="1" applyAlignment="1">
      <alignment textRotation="45" wrapText="1"/>
    </xf>
    <xf numFmtId="0" fontId="0" fillId="0" borderId="11" xfId="0" applyBorder="1" applyAlignment="1">
      <alignment textRotation="45" wrapText="1"/>
    </xf>
    <xf numFmtId="1" fontId="0" fillId="4" borderId="16" xfId="0" applyNumberFormat="1" applyFill="1" applyBorder="1" applyAlignment="1">
      <alignment textRotation="45" wrapText="1"/>
    </xf>
    <xf numFmtId="1" fontId="0" fillId="6" borderId="16" xfId="0" applyNumberFormat="1" applyFill="1" applyBorder="1" applyAlignment="1">
      <alignment textRotation="45" wrapText="1"/>
    </xf>
    <xf numFmtId="0" fontId="0" fillId="6" borderId="11" xfId="0" applyFill="1" applyBorder="1" applyAlignment="1">
      <alignment textRotation="45" wrapText="1"/>
    </xf>
    <xf numFmtId="164" fontId="0" fillId="7" borderId="16" xfId="0" applyNumberFormat="1" applyFill="1" applyBorder="1" applyAlignment="1">
      <alignment textRotation="45" wrapText="1"/>
    </xf>
    <xf numFmtId="164" fontId="0" fillId="7" borderId="11" xfId="0" applyNumberFormat="1" applyFill="1" applyBorder="1" applyAlignment="1">
      <alignment textRotation="4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4F5C-665E-4F6E-88AB-D2C92E88051D}">
  <dimension ref="A1:S76"/>
  <sheetViews>
    <sheetView zoomScale="90" zoomScaleNormal="90" workbookViewId="0">
      <selection activeCell="E1" sqref="E1:G1048576"/>
    </sheetView>
  </sheetViews>
  <sheetFormatPr baseColWidth="10" defaultRowHeight="14.4" x14ac:dyDescent="0.3"/>
  <cols>
    <col min="1" max="1" width="28.21875" customWidth="1"/>
    <col min="5" max="5" width="14.21875" style="13" customWidth="1"/>
    <col min="6" max="6" width="13.21875" style="13" customWidth="1"/>
    <col min="7" max="7" width="15.77734375" style="13" customWidth="1"/>
  </cols>
  <sheetData>
    <row r="1" spans="1:19" ht="18.600000000000001" thickBot="1" x14ac:dyDescent="0.4">
      <c r="E1" s="1" t="s">
        <v>0</v>
      </c>
      <c r="F1" s="2"/>
      <c r="G1" s="3"/>
    </row>
    <row r="2" spans="1:19" ht="96.75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19" x14ac:dyDescent="0.3">
      <c r="A3" s="4" t="s">
        <v>8</v>
      </c>
      <c r="B3" s="4"/>
      <c r="C3" s="4">
        <v>300000</v>
      </c>
      <c r="D3" s="4"/>
      <c r="E3" s="8"/>
      <c r="F3" s="10">
        <f>SUM(E4:E8)</f>
        <v>560777.77777777775</v>
      </c>
      <c r="G3" s="9">
        <f t="shared" ref="G3:G66" si="0">F3+C3</f>
        <v>860777.77777777775</v>
      </c>
      <c r="S3">
        <f>156586+31317+31317+344489+93951+1017542+909250+66284+275601+348708+1017542+12763+546542+890917+1228583+150000+595458+7373417</f>
        <v>15090267</v>
      </c>
    </row>
    <row r="4" spans="1:19" x14ac:dyDescent="0.3">
      <c r="A4" s="4"/>
      <c r="B4" s="4" t="s">
        <v>9</v>
      </c>
      <c r="C4" s="4"/>
      <c r="D4" s="4">
        <v>7</v>
      </c>
      <c r="E4" s="10">
        <f>$D4*$C$75</f>
        <v>280388.88888888888</v>
      </c>
      <c r="F4" s="9"/>
      <c r="G4" s="9">
        <f t="shared" si="0"/>
        <v>0</v>
      </c>
    </row>
    <row r="5" spans="1:19" x14ac:dyDescent="0.3">
      <c r="A5" s="4"/>
      <c r="B5" s="4" t="s">
        <v>10</v>
      </c>
      <c r="C5" s="4"/>
      <c r="D5" s="4">
        <v>4</v>
      </c>
      <c r="E5" s="10">
        <f t="shared" ref="E5:E67" si="1">$D5*$C$75</f>
        <v>160222.22222222222</v>
      </c>
      <c r="F5" s="9"/>
      <c r="G5" s="9">
        <f t="shared" si="0"/>
        <v>0</v>
      </c>
    </row>
    <row r="6" spans="1:19" x14ac:dyDescent="0.3">
      <c r="A6" s="4"/>
      <c r="B6" s="4" t="s">
        <v>11</v>
      </c>
      <c r="C6" s="4"/>
      <c r="D6" s="4">
        <v>1</v>
      </c>
      <c r="E6" s="10">
        <f t="shared" si="1"/>
        <v>40055.555555555555</v>
      </c>
      <c r="F6" s="9"/>
      <c r="G6" s="9">
        <f t="shared" si="0"/>
        <v>0</v>
      </c>
    </row>
    <row r="7" spans="1:19" x14ac:dyDescent="0.3">
      <c r="A7" s="4"/>
      <c r="B7" s="4" t="s">
        <v>12</v>
      </c>
      <c r="C7" s="4"/>
      <c r="D7" s="4">
        <v>1</v>
      </c>
      <c r="E7" s="10">
        <f t="shared" si="1"/>
        <v>40055.555555555555</v>
      </c>
      <c r="F7" s="9"/>
      <c r="G7" s="9">
        <f t="shared" si="0"/>
        <v>0</v>
      </c>
    </row>
    <row r="8" spans="1:19" x14ac:dyDescent="0.3">
      <c r="A8" s="4"/>
      <c r="B8" s="4" t="s">
        <v>13</v>
      </c>
      <c r="C8" s="4"/>
      <c r="D8" s="4">
        <v>1</v>
      </c>
      <c r="E8" s="10">
        <f t="shared" si="1"/>
        <v>40055.555555555555</v>
      </c>
      <c r="F8" s="9"/>
      <c r="G8" s="9">
        <f t="shared" si="0"/>
        <v>0</v>
      </c>
    </row>
    <row r="9" spans="1:19" x14ac:dyDescent="0.3">
      <c r="A9" s="4" t="s">
        <v>14</v>
      </c>
      <c r="B9" s="4"/>
      <c r="C9" s="4">
        <v>300000</v>
      </c>
      <c r="D9" s="4"/>
      <c r="E9" s="10">
        <f t="shared" si="1"/>
        <v>0</v>
      </c>
      <c r="F9" s="10">
        <f>SUM(E10:E18)</f>
        <v>680944.44444444426</v>
      </c>
      <c r="G9" s="9">
        <f t="shared" si="0"/>
        <v>980944.44444444426</v>
      </c>
    </row>
    <row r="10" spans="1:19" x14ac:dyDescent="0.3">
      <c r="A10" s="4"/>
      <c r="B10" s="4" t="s">
        <v>15</v>
      </c>
      <c r="C10" s="4"/>
      <c r="D10" s="4">
        <v>3</v>
      </c>
      <c r="E10" s="10">
        <f t="shared" si="1"/>
        <v>120166.66666666666</v>
      </c>
      <c r="F10" s="9"/>
      <c r="G10" s="9">
        <f t="shared" si="0"/>
        <v>0</v>
      </c>
    </row>
    <row r="11" spans="1:19" x14ac:dyDescent="0.3">
      <c r="A11" s="4"/>
      <c r="B11" s="4" t="s">
        <v>16</v>
      </c>
      <c r="C11" s="4"/>
      <c r="D11" s="4">
        <v>2</v>
      </c>
      <c r="E11" s="10">
        <f t="shared" si="1"/>
        <v>80111.111111111109</v>
      </c>
      <c r="F11" s="9"/>
      <c r="G11" s="9">
        <f t="shared" si="0"/>
        <v>0</v>
      </c>
    </row>
    <row r="12" spans="1:19" x14ac:dyDescent="0.3">
      <c r="A12" s="4"/>
      <c r="B12" s="4" t="s">
        <v>17</v>
      </c>
      <c r="C12" s="4"/>
      <c r="D12" s="4">
        <v>2</v>
      </c>
      <c r="E12" s="10">
        <f t="shared" si="1"/>
        <v>80111.111111111109</v>
      </c>
      <c r="F12" s="9"/>
      <c r="G12" s="9">
        <f t="shared" si="0"/>
        <v>0</v>
      </c>
    </row>
    <row r="13" spans="1:19" x14ac:dyDescent="0.3">
      <c r="A13" s="4"/>
      <c r="B13" s="4" t="s">
        <v>18</v>
      </c>
      <c r="C13" s="4"/>
      <c r="D13" s="4">
        <v>2</v>
      </c>
      <c r="E13" s="10">
        <f t="shared" si="1"/>
        <v>80111.111111111109</v>
      </c>
      <c r="F13" s="9"/>
      <c r="G13" s="9">
        <f t="shared" si="0"/>
        <v>0</v>
      </c>
    </row>
    <row r="14" spans="1:19" x14ac:dyDescent="0.3">
      <c r="A14" s="4"/>
      <c r="B14" s="4" t="s">
        <v>19</v>
      </c>
      <c r="C14" s="4"/>
      <c r="D14" s="4">
        <v>4</v>
      </c>
      <c r="E14" s="10">
        <f t="shared" si="1"/>
        <v>160222.22222222222</v>
      </c>
      <c r="F14" s="9"/>
      <c r="G14" s="9">
        <f t="shared" si="0"/>
        <v>0</v>
      </c>
    </row>
    <row r="15" spans="1:19" x14ac:dyDescent="0.3">
      <c r="A15" s="4"/>
      <c r="B15" s="4" t="s">
        <v>20</v>
      </c>
      <c r="C15" s="4"/>
      <c r="D15" s="4">
        <v>1</v>
      </c>
      <c r="E15" s="10">
        <f t="shared" si="1"/>
        <v>40055.555555555555</v>
      </c>
      <c r="F15" s="9"/>
      <c r="G15" s="9">
        <f t="shared" si="0"/>
        <v>0</v>
      </c>
    </row>
    <row r="16" spans="1:19" x14ac:dyDescent="0.3">
      <c r="A16" s="4"/>
      <c r="B16" s="4" t="s">
        <v>21</v>
      </c>
      <c r="C16" s="4"/>
      <c r="D16" s="4">
        <v>1</v>
      </c>
      <c r="E16" s="10">
        <f t="shared" si="1"/>
        <v>40055.555555555555</v>
      </c>
      <c r="F16" s="9"/>
      <c r="G16" s="9">
        <f t="shared" si="0"/>
        <v>0</v>
      </c>
    </row>
    <row r="17" spans="1:7" x14ac:dyDescent="0.3">
      <c r="A17" s="4"/>
      <c r="B17" s="4" t="s">
        <v>22</v>
      </c>
      <c r="C17" s="4"/>
      <c r="D17" s="4">
        <v>1</v>
      </c>
      <c r="E17" s="10">
        <f t="shared" si="1"/>
        <v>40055.555555555555</v>
      </c>
      <c r="F17" s="9"/>
      <c r="G17" s="9">
        <f t="shared" si="0"/>
        <v>0</v>
      </c>
    </row>
    <row r="18" spans="1:7" x14ac:dyDescent="0.3">
      <c r="A18" s="4"/>
      <c r="B18" s="4" t="s">
        <v>23</v>
      </c>
      <c r="C18" s="4"/>
      <c r="D18" s="4">
        <v>1</v>
      </c>
      <c r="E18" s="10">
        <f t="shared" si="1"/>
        <v>40055.555555555555</v>
      </c>
      <c r="F18" s="9"/>
      <c r="G18" s="9">
        <f t="shared" si="0"/>
        <v>0</v>
      </c>
    </row>
    <row r="19" spans="1:7" x14ac:dyDescent="0.3">
      <c r="A19" s="4" t="s">
        <v>24</v>
      </c>
      <c r="B19" s="4"/>
      <c r="C19" s="4">
        <v>300000</v>
      </c>
      <c r="D19" s="4"/>
      <c r="E19" s="10">
        <f t="shared" si="1"/>
        <v>0</v>
      </c>
      <c r="F19" s="10">
        <f>SUM(E20:E24)</f>
        <v>841166.66666666663</v>
      </c>
      <c r="G19" s="9">
        <f t="shared" si="0"/>
        <v>1141166.6666666665</v>
      </c>
    </row>
    <row r="20" spans="1:7" x14ac:dyDescent="0.3">
      <c r="A20" s="4"/>
      <c r="B20" s="4" t="s">
        <v>25</v>
      </c>
      <c r="C20" s="4"/>
      <c r="D20" s="4">
        <v>11</v>
      </c>
      <c r="E20" s="10">
        <f t="shared" si="1"/>
        <v>440611.11111111112</v>
      </c>
      <c r="F20" s="9"/>
      <c r="G20" s="9">
        <f t="shared" si="0"/>
        <v>0</v>
      </c>
    </row>
    <row r="21" spans="1:7" x14ac:dyDescent="0.3">
      <c r="A21" s="4"/>
      <c r="B21" s="4" t="s">
        <v>26</v>
      </c>
      <c r="C21" s="4"/>
      <c r="D21" s="4">
        <v>1</v>
      </c>
      <c r="E21" s="10">
        <f t="shared" si="1"/>
        <v>40055.555555555555</v>
      </c>
      <c r="F21" s="9"/>
      <c r="G21" s="9">
        <f t="shared" si="0"/>
        <v>0</v>
      </c>
    </row>
    <row r="22" spans="1:7" x14ac:dyDescent="0.3">
      <c r="A22" s="4"/>
      <c r="B22" s="4" t="s">
        <v>27</v>
      </c>
      <c r="C22" s="4"/>
      <c r="D22" s="4">
        <v>5</v>
      </c>
      <c r="E22" s="10">
        <f t="shared" si="1"/>
        <v>200277.77777777778</v>
      </c>
      <c r="F22" s="9"/>
      <c r="G22" s="9">
        <f t="shared" si="0"/>
        <v>0</v>
      </c>
    </row>
    <row r="23" spans="1:7" x14ac:dyDescent="0.3">
      <c r="A23" s="4"/>
      <c r="B23" s="4" t="s">
        <v>28</v>
      </c>
      <c r="C23" s="4"/>
      <c r="D23" s="4">
        <v>1</v>
      </c>
      <c r="E23" s="10">
        <f t="shared" si="1"/>
        <v>40055.555555555555</v>
      </c>
      <c r="F23" s="9"/>
      <c r="G23" s="9">
        <f t="shared" si="0"/>
        <v>0</v>
      </c>
    </row>
    <row r="24" spans="1:7" x14ac:dyDescent="0.3">
      <c r="A24" s="4"/>
      <c r="B24" s="4" t="s">
        <v>29</v>
      </c>
      <c r="C24" s="4"/>
      <c r="D24" s="4">
        <v>3</v>
      </c>
      <c r="E24" s="10">
        <f t="shared" si="1"/>
        <v>120166.66666666666</v>
      </c>
      <c r="F24" s="9"/>
      <c r="G24" s="9">
        <f t="shared" si="0"/>
        <v>0</v>
      </c>
    </row>
    <row r="25" spans="1:7" x14ac:dyDescent="0.3">
      <c r="A25" s="4" t="s">
        <v>30</v>
      </c>
      <c r="B25" s="4"/>
      <c r="C25" s="4">
        <v>300000</v>
      </c>
      <c r="D25" s="4"/>
      <c r="E25" s="10">
        <f t="shared" si="1"/>
        <v>0</v>
      </c>
      <c r="F25" s="10">
        <f>SUM(E26:E30)</f>
        <v>1882611.1111111108</v>
      </c>
      <c r="G25" s="9">
        <f t="shared" si="0"/>
        <v>2182611.111111111</v>
      </c>
    </row>
    <row r="26" spans="1:7" x14ac:dyDescent="0.3">
      <c r="A26" s="4"/>
      <c r="B26" s="4" t="s">
        <v>31</v>
      </c>
      <c r="C26" s="4"/>
      <c r="D26" s="4">
        <v>38</v>
      </c>
      <c r="E26" s="10">
        <f t="shared" si="1"/>
        <v>1522111.111111111</v>
      </c>
      <c r="F26" s="9"/>
      <c r="G26" s="9">
        <f t="shared" si="0"/>
        <v>0</v>
      </c>
    </row>
    <row r="27" spans="1:7" x14ac:dyDescent="0.3">
      <c r="A27" s="4"/>
      <c r="B27" s="4" t="s">
        <v>32</v>
      </c>
      <c r="C27" s="4"/>
      <c r="D27" s="4">
        <v>5</v>
      </c>
      <c r="E27" s="10">
        <f t="shared" si="1"/>
        <v>200277.77777777778</v>
      </c>
      <c r="F27" s="9"/>
      <c r="G27" s="9">
        <f t="shared" si="0"/>
        <v>0</v>
      </c>
    </row>
    <row r="28" spans="1:7" x14ac:dyDescent="0.3">
      <c r="A28" s="4"/>
      <c r="B28" s="4" t="s">
        <v>33</v>
      </c>
      <c r="C28" s="4"/>
      <c r="D28" s="4">
        <v>2</v>
      </c>
      <c r="E28" s="10">
        <f t="shared" si="1"/>
        <v>80111.111111111109</v>
      </c>
      <c r="F28" s="9"/>
      <c r="G28" s="9">
        <f t="shared" si="0"/>
        <v>0</v>
      </c>
    </row>
    <row r="29" spans="1:7" x14ac:dyDescent="0.3">
      <c r="A29" s="4"/>
      <c r="B29" s="4" t="s">
        <v>34</v>
      </c>
      <c r="C29" s="4"/>
      <c r="D29" s="4">
        <v>1</v>
      </c>
      <c r="E29" s="10">
        <f t="shared" si="1"/>
        <v>40055.555555555555</v>
      </c>
      <c r="F29" s="9"/>
      <c r="G29" s="9">
        <f t="shared" si="0"/>
        <v>0</v>
      </c>
    </row>
    <row r="30" spans="1:7" x14ac:dyDescent="0.3">
      <c r="A30" s="4"/>
      <c r="B30" s="4" t="s">
        <v>35</v>
      </c>
      <c r="C30" s="4"/>
      <c r="D30" s="4">
        <v>1</v>
      </c>
      <c r="E30" s="10">
        <f t="shared" si="1"/>
        <v>40055.555555555555</v>
      </c>
      <c r="F30" s="9"/>
      <c r="G30" s="9">
        <f t="shared" si="0"/>
        <v>0</v>
      </c>
    </row>
    <row r="31" spans="1:7" x14ac:dyDescent="0.3">
      <c r="A31" s="4" t="s">
        <v>36</v>
      </c>
      <c r="B31" s="4"/>
      <c r="C31" s="4">
        <v>300000</v>
      </c>
      <c r="D31" s="4"/>
      <c r="E31" s="10">
        <f t="shared" si="1"/>
        <v>0</v>
      </c>
      <c r="F31" s="10">
        <f>SUM(E32:E33)</f>
        <v>680944.44444444438</v>
      </c>
      <c r="G31" s="9">
        <f t="shared" si="0"/>
        <v>980944.44444444438</v>
      </c>
    </row>
    <row r="32" spans="1:7" x14ac:dyDescent="0.3">
      <c r="A32" s="4"/>
      <c r="B32" s="4" t="s">
        <v>37</v>
      </c>
      <c r="C32" s="4"/>
      <c r="D32" s="4">
        <v>14</v>
      </c>
      <c r="E32" s="10">
        <f t="shared" si="1"/>
        <v>560777.77777777775</v>
      </c>
      <c r="F32" s="9"/>
      <c r="G32" s="9">
        <f t="shared" si="0"/>
        <v>0</v>
      </c>
    </row>
    <row r="33" spans="1:7" x14ac:dyDescent="0.3">
      <c r="A33" s="4"/>
      <c r="B33" s="4" t="s">
        <v>38</v>
      </c>
      <c r="C33" s="4"/>
      <c r="D33" s="4">
        <v>3</v>
      </c>
      <c r="E33" s="10">
        <f t="shared" si="1"/>
        <v>120166.66666666666</v>
      </c>
      <c r="F33" s="9"/>
      <c r="G33" s="9">
        <f t="shared" si="0"/>
        <v>0</v>
      </c>
    </row>
    <row r="34" spans="1:7" x14ac:dyDescent="0.3">
      <c r="A34" s="4" t="s">
        <v>39</v>
      </c>
      <c r="B34" s="4"/>
      <c r="C34" s="4">
        <v>300000</v>
      </c>
      <c r="D34" s="4"/>
      <c r="E34" s="10">
        <f t="shared" si="1"/>
        <v>0</v>
      </c>
      <c r="F34" s="10">
        <f>SUM(E35:E42)</f>
        <v>1442000</v>
      </c>
      <c r="G34" s="9">
        <f t="shared" si="0"/>
        <v>1742000</v>
      </c>
    </row>
    <row r="35" spans="1:7" x14ac:dyDescent="0.3">
      <c r="A35" s="4"/>
      <c r="B35" s="4" t="s">
        <v>40</v>
      </c>
      <c r="C35" s="4"/>
      <c r="D35" s="4">
        <v>3</v>
      </c>
      <c r="E35" s="10">
        <f t="shared" si="1"/>
        <v>120166.66666666666</v>
      </c>
      <c r="F35" s="9"/>
      <c r="G35" s="9">
        <f t="shared" si="0"/>
        <v>0</v>
      </c>
    </row>
    <row r="36" spans="1:7" x14ac:dyDescent="0.3">
      <c r="A36" s="4"/>
      <c r="B36" s="4" t="s">
        <v>41</v>
      </c>
      <c r="C36" s="4"/>
      <c r="D36" s="4">
        <v>2</v>
      </c>
      <c r="E36" s="10">
        <f t="shared" si="1"/>
        <v>80111.111111111109</v>
      </c>
      <c r="F36" s="9"/>
      <c r="G36" s="9">
        <f t="shared" si="0"/>
        <v>0</v>
      </c>
    </row>
    <row r="37" spans="1:7" x14ac:dyDescent="0.3">
      <c r="A37" s="4"/>
      <c r="B37" s="4" t="s">
        <v>42</v>
      </c>
      <c r="C37" s="4"/>
      <c r="D37" s="4">
        <v>3</v>
      </c>
      <c r="E37" s="10">
        <f t="shared" si="1"/>
        <v>120166.66666666666</v>
      </c>
      <c r="F37" s="9"/>
      <c r="G37" s="9">
        <f t="shared" si="0"/>
        <v>0</v>
      </c>
    </row>
    <row r="38" spans="1:7" x14ac:dyDescent="0.3">
      <c r="A38" s="4"/>
      <c r="B38" s="4" t="s">
        <v>43</v>
      </c>
      <c r="C38" s="4"/>
      <c r="D38" s="4">
        <v>2</v>
      </c>
      <c r="E38" s="10">
        <f t="shared" si="1"/>
        <v>80111.111111111109</v>
      </c>
      <c r="F38" s="9"/>
      <c r="G38" s="9">
        <f t="shared" si="0"/>
        <v>0</v>
      </c>
    </row>
    <row r="39" spans="1:7" x14ac:dyDescent="0.3">
      <c r="A39" s="4"/>
      <c r="B39" s="4" t="s">
        <v>44</v>
      </c>
      <c r="C39" s="4"/>
      <c r="D39" s="4">
        <v>9</v>
      </c>
      <c r="E39" s="10">
        <f t="shared" si="1"/>
        <v>360500</v>
      </c>
      <c r="F39" s="9"/>
      <c r="G39" s="9">
        <f t="shared" si="0"/>
        <v>0</v>
      </c>
    </row>
    <row r="40" spans="1:7" x14ac:dyDescent="0.3">
      <c r="A40" s="4"/>
      <c r="B40" s="4" t="s">
        <v>45</v>
      </c>
      <c r="C40" s="4"/>
      <c r="D40" s="4">
        <v>15</v>
      </c>
      <c r="E40" s="10">
        <f t="shared" si="1"/>
        <v>600833.33333333337</v>
      </c>
      <c r="F40" s="9"/>
      <c r="G40" s="9">
        <f t="shared" si="0"/>
        <v>0</v>
      </c>
    </row>
    <row r="41" spans="1:7" x14ac:dyDescent="0.3">
      <c r="A41" s="4"/>
      <c r="B41" s="4" t="s">
        <v>46</v>
      </c>
      <c r="C41" s="4"/>
      <c r="D41" s="4">
        <v>1</v>
      </c>
      <c r="E41" s="10">
        <f t="shared" si="1"/>
        <v>40055.555555555555</v>
      </c>
      <c r="F41" s="9"/>
      <c r="G41" s="9">
        <f t="shared" si="0"/>
        <v>0</v>
      </c>
    </row>
    <row r="42" spans="1:7" x14ac:dyDescent="0.3">
      <c r="A42" s="4"/>
      <c r="B42" s="4" t="s">
        <v>47</v>
      </c>
      <c r="C42" s="4"/>
      <c r="D42" s="4">
        <v>1</v>
      </c>
      <c r="E42" s="10">
        <f t="shared" si="1"/>
        <v>40055.555555555555</v>
      </c>
      <c r="F42" s="9"/>
      <c r="G42" s="9">
        <f t="shared" si="0"/>
        <v>0</v>
      </c>
    </row>
    <row r="43" spans="1:7" x14ac:dyDescent="0.3">
      <c r="A43" s="4" t="s">
        <v>48</v>
      </c>
      <c r="B43" s="4"/>
      <c r="C43" s="4">
        <v>300000</v>
      </c>
      <c r="D43" s="4"/>
      <c r="E43" s="10">
        <f t="shared" si="1"/>
        <v>0</v>
      </c>
      <c r="F43" s="10">
        <f>SUM(E44:E48)</f>
        <v>520722.22222222225</v>
      </c>
      <c r="G43" s="9">
        <f t="shared" si="0"/>
        <v>820722.22222222225</v>
      </c>
    </row>
    <row r="44" spans="1:7" x14ac:dyDescent="0.3">
      <c r="A44" s="4"/>
      <c r="B44" s="4" t="s">
        <v>49</v>
      </c>
      <c r="C44" s="4"/>
      <c r="D44" s="4">
        <v>1</v>
      </c>
      <c r="E44" s="10">
        <f t="shared" si="1"/>
        <v>40055.555555555555</v>
      </c>
      <c r="F44" s="9"/>
      <c r="G44" s="9">
        <f t="shared" si="0"/>
        <v>0</v>
      </c>
    </row>
    <row r="45" spans="1:7" x14ac:dyDescent="0.3">
      <c r="A45" s="4"/>
      <c r="B45" s="4" t="s">
        <v>50</v>
      </c>
      <c r="C45" s="4"/>
      <c r="D45" s="4">
        <v>3</v>
      </c>
      <c r="E45" s="10">
        <f t="shared" si="1"/>
        <v>120166.66666666666</v>
      </c>
      <c r="F45" s="9"/>
      <c r="G45" s="9">
        <f t="shared" si="0"/>
        <v>0</v>
      </c>
    </row>
    <row r="46" spans="1:7" x14ac:dyDescent="0.3">
      <c r="A46" s="4"/>
      <c r="B46" s="4" t="s">
        <v>51</v>
      </c>
      <c r="C46" s="4"/>
      <c r="D46" s="4">
        <v>4</v>
      </c>
      <c r="E46" s="10">
        <f t="shared" si="1"/>
        <v>160222.22222222222</v>
      </c>
      <c r="F46" s="9"/>
      <c r="G46" s="9">
        <f t="shared" si="0"/>
        <v>0</v>
      </c>
    </row>
    <row r="47" spans="1:7" x14ac:dyDescent="0.3">
      <c r="A47" s="4"/>
      <c r="B47" s="4" t="s">
        <v>52</v>
      </c>
      <c r="C47" s="4"/>
      <c r="D47" s="4">
        <v>2</v>
      </c>
      <c r="E47" s="10">
        <f t="shared" si="1"/>
        <v>80111.111111111109</v>
      </c>
      <c r="F47" s="9"/>
      <c r="G47" s="9">
        <f t="shared" si="0"/>
        <v>0</v>
      </c>
    </row>
    <row r="48" spans="1:7" x14ac:dyDescent="0.3">
      <c r="A48" s="4"/>
      <c r="B48" s="4" t="s">
        <v>53</v>
      </c>
      <c r="C48" s="4"/>
      <c r="D48" s="4">
        <v>3</v>
      </c>
      <c r="E48" s="10">
        <f t="shared" si="1"/>
        <v>120166.66666666666</v>
      </c>
      <c r="F48" s="9"/>
      <c r="G48" s="9">
        <f t="shared" si="0"/>
        <v>0</v>
      </c>
    </row>
    <row r="49" spans="1:7" x14ac:dyDescent="0.3">
      <c r="A49" s="4" t="s">
        <v>54</v>
      </c>
      <c r="B49" s="4"/>
      <c r="C49" s="4">
        <v>300000</v>
      </c>
      <c r="D49" s="4"/>
      <c r="E49" s="10">
        <f t="shared" si="1"/>
        <v>0</v>
      </c>
      <c r="F49" s="10">
        <f>SUM(E50:E57)</f>
        <v>881222.22222222213</v>
      </c>
      <c r="G49" s="9">
        <f t="shared" si="0"/>
        <v>1181222.222222222</v>
      </c>
    </row>
    <row r="50" spans="1:7" x14ac:dyDescent="0.3">
      <c r="A50" s="4"/>
      <c r="B50" s="4" t="s">
        <v>55</v>
      </c>
      <c r="C50" s="4"/>
      <c r="D50" s="4">
        <v>1</v>
      </c>
      <c r="E50" s="10">
        <f t="shared" si="1"/>
        <v>40055.555555555555</v>
      </c>
      <c r="F50" s="9"/>
      <c r="G50" s="9">
        <f t="shared" si="0"/>
        <v>0</v>
      </c>
    </row>
    <row r="51" spans="1:7" x14ac:dyDescent="0.3">
      <c r="A51" s="4"/>
      <c r="B51" s="4" t="s">
        <v>56</v>
      </c>
      <c r="C51" s="4"/>
      <c r="D51" s="4">
        <v>3</v>
      </c>
      <c r="E51" s="10">
        <f t="shared" si="1"/>
        <v>120166.66666666666</v>
      </c>
      <c r="F51" s="9"/>
      <c r="G51" s="9">
        <f t="shared" si="0"/>
        <v>0</v>
      </c>
    </row>
    <row r="52" spans="1:7" x14ac:dyDescent="0.3">
      <c r="A52" s="4"/>
      <c r="B52" s="4" t="s">
        <v>57</v>
      </c>
      <c r="C52" s="4"/>
      <c r="D52" s="4">
        <v>1</v>
      </c>
      <c r="E52" s="10">
        <f t="shared" si="1"/>
        <v>40055.555555555555</v>
      </c>
      <c r="F52" s="9"/>
      <c r="G52" s="9">
        <f t="shared" si="0"/>
        <v>0</v>
      </c>
    </row>
    <row r="53" spans="1:7" x14ac:dyDescent="0.3">
      <c r="A53" s="4"/>
      <c r="B53" s="4" t="s">
        <v>58</v>
      </c>
      <c r="C53" s="4"/>
      <c r="D53" s="4">
        <v>8</v>
      </c>
      <c r="E53" s="10">
        <f t="shared" si="1"/>
        <v>320444.44444444444</v>
      </c>
      <c r="F53" s="9"/>
      <c r="G53" s="9">
        <f t="shared" si="0"/>
        <v>0</v>
      </c>
    </row>
    <row r="54" spans="1:7" x14ac:dyDescent="0.3">
      <c r="A54" s="4"/>
      <c r="B54" s="4" t="s">
        <v>59</v>
      </c>
      <c r="C54" s="4"/>
      <c r="D54" s="4">
        <v>5</v>
      </c>
      <c r="E54" s="10">
        <f t="shared" si="1"/>
        <v>200277.77777777778</v>
      </c>
      <c r="F54" s="9"/>
      <c r="G54" s="9">
        <f t="shared" si="0"/>
        <v>0</v>
      </c>
    </row>
    <row r="55" spans="1:7" x14ac:dyDescent="0.3">
      <c r="A55" s="4"/>
      <c r="B55" s="4" t="s">
        <v>60</v>
      </c>
      <c r="C55" s="4"/>
      <c r="D55" s="4">
        <v>1</v>
      </c>
      <c r="E55" s="10">
        <f t="shared" si="1"/>
        <v>40055.555555555555</v>
      </c>
      <c r="F55" s="9"/>
      <c r="G55" s="9">
        <f t="shared" si="0"/>
        <v>0</v>
      </c>
    </row>
    <row r="56" spans="1:7" x14ac:dyDescent="0.3">
      <c r="A56" s="4"/>
      <c r="B56" s="4" t="s">
        <v>61</v>
      </c>
      <c r="C56" s="4"/>
      <c r="D56" s="4">
        <v>2</v>
      </c>
      <c r="E56" s="10">
        <f t="shared" si="1"/>
        <v>80111.111111111109</v>
      </c>
      <c r="F56" s="9"/>
      <c r="G56" s="9">
        <f t="shared" si="0"/>
        <v>0</v>
      </c>
    </row>
    <row r="57" spans="1:7" x14ac:dyDescent="0.3">
      <c r="A57" s="4"/>
      <c r="B57" s="4" t="s">
        <v>62</v>
      </c>
      <c r="C57" s="4"/>
      <c r="D57" s="4">
        <v>1</v>
      </c>
      <c r="E57" s="10">
        <f t="shared" si="1"/>
        <v>40055.555555555555</v>
      </c>
      <c r="F57" s="9"/>
      <c r="G57" s="9">
        <f t="shared" si="0"/>
        <v>0</v>
      </c>
    </row>
    <row r="58" spans="1:7" x14ac:dyDescent="0.3">
      <c r="A58" s="4" t="s">
        <v>63</v>
      </c>
      <c r="B58" s="4"/>
      <c r="C58" s="4">
        <v>300000</v>
      </c>
      <c r="D58" s="4"/>
      <c r="E58" s="10">
        <f t="shared" si="1"/>
        <v>0</v>
      </c>
      <c r="F58" s="10">
        <f>SUM(E59:E65)</f>
        <v>280388.88888888888</v>
      </c>
      <c r="G58" s="9">
        <f t="shared" si="0"/>
        <v>580388.88888888888</v>
      </c>
    </row>
    <row r="59" spans="1:7" x14ac:dyDescent="0.3">
      <c r="A59" s="4"/>
      <c r="B59" s="4" t="s">
        <v>64</v>
      </c>
      <c r="C59" s="4"/>
      <c r="D59" s="4">
        <v>1</v>
      </c>
      <c r="E59" s="10">
        <f t="shared" si="1"/>
        <v>40055.555555555555</v>
      </c>
      <c r="F59" s="9"/>
      <c r="G59" s="9">
        <f t="shared" si="0"/>
        <v>0</v>
      </c>
    </row>
    <row r="60" spans="1:7" x14ac:dyDescent="0.3">
      <c r="A60" s="4"/>
      <c r="B60" s="4" t="s">
        <v>65</v>
      </c>
      <c r="C60" s="4"/>
      <c r="D60" s="4">
        <v>1</v>
      </c>
      <c r="E60" s="10">
        <f t="shared" si="1"/>
        <v>40055.555555555555</v>
      </c>
      <c r="F60" s="9"/>
      <c r="G60" s="9">
        <f t="shared" si="0"/>
        <v>0</v>
      </c>
    </row>
    <row r="61" spans="1:7" x14ac:dyDescent="0.3">
      <c r="A61" s="4"/>
      <c r="B61" s="4" t="s">
        <v>66</v>
      </c>
      <c r="C61" s="4"/>
      <c r="D61" s="4">
        <v>1</v>
      </c>
      <c r="E61" s="10">
        <f t="shared" si="1"/>
        <v>40055.555555555555</v>
      </c>
      <c r="F61" s="9"/>
      <c r="G61" s="9">
        <f t="shared" si="0"/>
        <v>0</v>
      </c>
    </row>
    <row r="62" spans="1:7" x14ac:dyDescent="0.3">
      <c r="A62" s="4"/>
      <c r="B62" s="4" t="s">
        <v>67</v>
      </c>
      <c r="C62" s="4"/>
      <c r="D62" s="4">
        <v>1</v>
      </c>
      <c r="E62" s="10">
        <f t="shared" si="1"/>
        <v>40055.555555555555</v>
      </c>
      <c r="F62" s="9"/>
      <c r="G62" s="9">
        <f t="shared" si="0"/>
        <v>0</v>
      </c>
    </row>
    <row r="63" spans="1:7" x14ac:dyDescent="0.3">
      <c r="A63" s="4"/>
      <c r="B63" s="4" t="s">
        <v>37</v>
      </c>
      <c r="C63" s="4"/>
      <c r="D63" s="4">
        <v>1</v>
      </c>
      <c r="E63" s="10">
        <f t="shared" si="1"/>
        <v>40055.555555555555</v>
      </c>
      <c r="F63" s="9"/>
      <c r="G63" s="9">
        <f t="shared" si="0"/>
        <v>0</v>
      </c>
    </row>
    <row r="64" spans="1:7" x14ac:dyDescent="0.3">
      <c r="A64" s="4"/>
      <c r="B64" s="4" t="s">
        <v>25</v>
      </c>
      <c r="C64" s="4"/>
      <c r="D64" s="4">
        <v>1</v>
      </c>
      <c r="E64" s="10">
        <f t="shared" si="1"/>
        <v>40055.555555555555</v>
      </c>
      <c r="F64" s="9"/>
      <c r="G64" s="9">
        <f t="shared" si="0"/>
        <v>0</v>
      </c>
    </row>
    <row r="65" spans="1:7" x14ac:dyDescent="0.3">
      <c r="A65" s="4"/>
      <c r="B65" s="4" t="s">
        <v>68</v>
      </c>
      <c r="C65" s="4"/>
      <c r="D65" s="4">
        <v>1</v>
      </c>
      <c r="E65" s="10">
        <f t="shared" si="1"/>
        <v>40055.555555555555</v>
      </c>
      <c r="F65" s="9"/>
      <c r="G65" s="9">
        <f t="shared" si="0"/>
        <v>0</v>
      </c>
    </row>
    <row r="66" spans="1:7" x14ac:dyDescent="0.3">
      <c r="A66" s="4" t="s">
        <v>69</v>
      </c>
      <c r="B66" s="4" t="s">
        <v>70</v>
      </c>
      <c r="C66" s="4">
        <v>300000</v>
      </c>
      <c r="D66" s="4">
        <v>22</v>
      </c>
      <c r="E66" s="10">
        <f t="shared" si="1"/>
        <v>881222.22222222225</v>
      </c>
      <c r="F66" s="10">
        <f>E66</f>
        <v>881222.22222222225</v>
      </c>
      <c r="G66" s="9">
        <f t="shared" si="0"/>
        <v>1181222.2222222222</v>
      </c>
    </row>
    <row r="67" spans="1:7" x14ac:dyDescent="0.3">
      <c r="A67" s="4" t="s">
        <v>71</v>
      </c>
      <c r="B67" s="4"/>
      <c r="C67" s="4">
        <v>3000000</v>
      </c>
      <c r="D67" s="4">
        <v>216</v>
      </c>
      <c r="E67" s="10">
        <f t="shared" si="1"/>
        <v>8652000</v>
      </c>
      <c r="F67" s="9">
        <f>SUM(F3:F66)</f>
        <v>8651999.9999999981</v>
      </c>
      <c r="G67" s="9">
        <f t="shared" ref="G67" si="2">F67+C67</f>
        <v>11651999.999999998</v>
      </c>
    </row>
    <row r="68" spans="1:7" x14ac:dyDescent="0.3">
      <c r="A68" s="4" t="s">
        <v>78</v>
      </c>
      <c r="B68" s="4"/>
      <c r="C68" s="4"/>
      <c r="D68" s="4"/>
      <c r="E68" s="9"/>
      <c r="F68" s="9"/>
      <c r="G68" s="9">
        <f>C73</f>
        <v>1500000</v>
      </c>
    </row>
    <row r="69" spans="1:7" x14ac:dyDescent="0.3">
      <c r="A69" t="s">
        <v>77</v>
      </c>
      <c r="E69" s="13">
        <v>1710000</v>
      </c>
      <c r="G69" s="13">
        <v>1710000</v>
      </c>
    </row>
    <row r="70" spans="1:7" x14ac:dyDescent="0.3">
      <c r="A70" s="11" t="s">
        <v>72</v>
      </c>
      <c r="B70" s="12"/>
      <c r="C70" s="8"/>
      <c r="G70" s="13">
        <f>G67+G68+G69</f>
        <v>14861999.999999998</v>
      </c>
    </row>
    <row r="71" spans="1:7" x14ac:dyDescent="0.3">
      <c r="A71" s="14" t="s">
        <v>73</v>
      </c>
      <c r="B71" s="15"/>
      <c r="C71" s="8">
        <v>13152000</v>
      </c>
    </row>
    <row r="72" spans="1:7" x14ac:dyDescent="0.3">
      <c r="A72" s="16" t="s">
        <v>74</v>
      </c>
      <c r="B72" s="12"/>
      <c r="C72" s="8">
        <v>3000000</v>
      </c>
    </row>
    <row r="73" spans="1:7" x14ac:dyDescent="0.3">
      <c r="A73" s="14" t="s">
        <v>75</v>
      </c>
      <c r="B73" s="15"/>
      <c r="C73" s="8">
        <v>1500000</v>
      </c>
    </row>
    <row r="74" spans="1:7" ht="28.8" x14ac:dyDescent="0.3">
      <c r="A74" s="16" t="s">
        <v>76</v>
      </c>
      <c r="B74" s="12"/>
      <c r="C74" s="8">
        <f>C71-C72-C73</f>
        <v>8652000</v>
      </c>
    </row>
    <row r="75" spans="1:7" ht="43.2" x14ac:dyDescent="0.3">
      <c r="A75" s="17" t="s">
        <v>5</v>
      </c>
      <c r="B75" s="18"/>
      <c r="C75" s="8">
        <f>C74/D67</f>
        <v>40055.555555555555</v>
      </c>
    </row>
    <row r="76" spans="1:7" x14ac:dyDescent="0.3">
      <c r="A76" s="19"/>
      <c r="B7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7BDD-E89A-4CF8-9094-2D2E4568BA17}">
  <dimension ref="A1:S81"/>
  <sheetViews>
    <sheetView topLeftCell="A31" workbookViewId="0">
      <selection activeCell="F66" sqref="F66:F72"/>
    </sheetView>
  </sheetViews>
  <sheetFormatPr baseColWidth="10" defaultRowHeight="14.4" x14ac:dyDescent="0.3"/>
  <cols>
    <col min="1" max="1" width="28.21875" customWidth="1"/>
    <col min="5" max="5" width="14.21875" style="13" customWidth="1"/>
    <col min="6" max="6" width="13.21875" style="13" customWidth="1"/>
    <col min="7" max="7" width="15.77734375" style="13" customWidth="1"/>
  </cols>
  <sheetData>
    <row r="1" spans="1:19" ht="18.600000000000001" thickBot="1" x14ac:dyDescent="0.4">
      <c r="E1" s="1" t="s">
        <v>0</v>
      </c>
      <c r="F1" s="2"/>
      <c r="G1" s="3"/>
    </row>
    <row r="2" spans="1:19" ht="96.75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19" x14ac:dyDescent="0.3">
      <c r="A3" s="4" t="s">
        <v>8</v>
      </c>
      <c r="B3" s="4"/>
      <c r="C3" s="4">
        <v>0</v>
      </c>
      <c r="D3" s="4"/>
      <c r="E3" s="8"/>
      <c r="F3" s="10">
        <f>SUM(E4:E8)</f>
        <v>741490.90909090906</v>
      </c>
      <c r="G3" s="9">
        <f t="shared" ref="G3:G71" si="0">F3+C3</f>
        <v>741490.90909090906</v>
      </c>
      <c r="S3">
        <f>156586+31317+31317+344489+93951+1017542+909250+66284+275601+348708+1017542+12763+546542+890917+1228583+150000+595458+7373417</f>
        <v>15090267</v>
      </c>
    </row>
    <row r="4" spans="1:19" x14ac:dyDescent="0.3">
      <c r="A4" s="4"/>
      <c r="B4" s="4" t="s">
        <v>9</v>
      </c>
      <c r="C4" s="4"/>
      <c r="D4" s="4">
        <v>7</v>
      </c>
      <c r="E4" s="10">
        <f>$D4*$C$80</f>
        <v>370745.45454545453</v>
      </c>
      <c r="F4" s="9"/>
      <c r="G4" s="9">
        <f t="shared" si="0"/>
        <v>0</v>
      </c>
    </row>
    <row r="5" spans="1:19" x14ac:dyDescent="0.3">
      <c r="A5" s="4"/>
      <c r="B5" s="4" t="s">
        <v>10</v>
      </c>
      <c r="C5" s="4"/>
      <c r="D5" s="4">
        <v>4</v>
      </c>
      <c r="E5" s="10">
        <f t="shared" ref="E5:E72" si="1">$D5*$C$80</f>
        <v>211854.54545454544</v>
      </c>
      <c r="F5" s="9"/>
      <c r="G5" s="9">
        <f t="shared" si="0"/>
        <v>0</v>
      </c>
    </row>
    <row r="6" spans="1:19" x14ac:dyDescent="0.3">
      <c r="A6" s="4"/>
      <c r="B6" s="4" t="s">
        <v>11</v>
      </c>
      <c r="C6" s="4"/>
      <c r="D6" s="4">
        <v>1</v>
      </c>
      <c r="E6" s="10">
        <f t="shared" si="1"/>
        <v>52963.63636363636</v>
      </c>
      <c r="F6" s="9"/>
      <c r="G6" s="9">
        <f t="shared" si="0"/>
        <v>0</v>
      </c>
    </row>
    <row r="7" spans="1:19" x14ac:dyDescent="0.3">
      <c r="A7" s="4"/>
      <c r="B7" s="4" t="s">
        <v>12</v>
      </c>
      <c r="C7" s="4"/>
      <c r="D7" s="4">
        <v>1</v>
      </c>
      <c r="E7" s="10">
        <f t="shared" si="1"/>
        <v>52963.63636363636</v>
      </c>
      <c r="F7" s="9"/>
      <c r="G7" s="9">
        <f t="shared" si="0"/>
        <v>0</v>
      </c>
    </row>
    <row r="8" spans="1:19" x14ac:dyDescent="0.3">
      <c r="A8" s="4"/>
      <c r="B8" s="4" t="s">
        <v>13</v>
      </c>
      <c r="C8" s="4"/>
      <c r="D8" s="4">
        <v>1</v>
      </c>
      <c r="E8" s="10">
        <f t="shared" si="1"/>
        <v>52963.63636363636</v>
      </c>
      <c r="F8" s="9"/>
      <c r="G8" s="9">
        <f t="shared" si="0"/>
        <v>0</v>
      </c>
    </row>
    <row r="9" spans="1:19" x14ac:dyDescent="0.3">
      <c r="A9" s="4" t="s">
        <v>14</v>
      </c>
      <c r="B9" s="4"/>
      <c r="C9" s="4">
        <v>0</v>
      </c>
      <c r="D9" s="4"/>
      <c r="E9" s="10">
        <f t="shared" si="1"/>
        <v>0</v>
      </c>
      <c r="F9" s="10">
        <f>SUM(E10:E18)</f>
        <v>900381.81818181812</v>
      </c>
      <c r="G9" s="9">
        <f t="shared" si="0"/>
        <v>900381.81818181812</v>
      </c>
    </row>
    <row r="10" spans="1:19" x14ac:dyDescent="0.3">
      <c r="A10" s="4"/>
      <c r="B10" s="4" t="s">
        <v>15</v>
      </c>
      <c r="C10" s="4"/>
      <c r="D10" s="4">
        <v>3</v>
      </c>
      <c r="E10" s="10">
        <f t="shared" si="1"/>
        <v>158890.90909090909</v>
      </c>
      <c r="F10" s="9"/>
      <c r="G10" s="9">
        <f t="shared" si="0"/>
        <v>0</v>
      </c>
    </row>
    <row r="11" spans="1:19" x14ac:dyDescent="0.3">
      <c r="A11" s="4"/>
      <c r="B11" s="4" t="s">
        <v>16</v>
      </c>
      <c r="C11" s="4"/>
      <c r="D11" s="4">
        <v>2</v>
      </c>
      <c r="E11" s="10">
        <f t="shared" si="1"/>
        <v>105927.27272727272</v>
      </c>
      <c r="F11" s="9"/>
      <c r="G11" s="9">
        <f t="shared" si="0"/>
        <v>0</v>
      </c>
    </row>
    <row r="12" spans="1:19" x14ac:dyDescent="0.3">
      <c r="A12" s="4"/>
      <c r="B12" s="4" t="s">
        <v>17</v>
      </c>
      <c r="C12" s="4"/>
      <c r="D12" s="4">
        <v>2</v>
      </c>
      <c r="E12" s="10">
        <f t="shared" si="1"/>
        <v>105927.27272727272</v>
      </c>
      <c r="F12" s="9"/>
      <c r="G12" s="9">
        <f t="shared" si="0"/>
        <v>0</v>
      </c>
    </row>
    <row r="13" spans="1:19" x14ac:dyDescent="0.3">
      <c r="A13" s="4"/>
      <c r="B13" s="4" t="s">
        <v>18</v>
      </c>
      <c r="C13" s="4"/>
      <c r="D13" s="4">
        <v>2</v>
      </c>
      <c r="E13" s="10">
        <f t="shared" si="1"/>
        <v>105927.27272727272</v>
      </c>
      <c r="F13" s="9"/>
      <c r="G13" s="9">
        <f t="shared" si="0"/>
        <v>0</v>
      </c>
    </row>
    <row r="14" spans="1:19" x14ac:dyDescent="0.3">
      <c r="A14" s="4"/>
      <c r="B14" s="4" t="s">
        <v>19</v>
      </c>
      <c r="C14" s="4"/>
      <c r="D14" s="4">
        <v>4</v>
      </c>
      <c r="E14" s="10">
        <f t="shared" si="1"/>
        <v>211854.54545454544</v>
      </c>
      <c r="F14" s="9"/>
      <c r="G14" s="9">
        <f t="shared" si="0"/>
        <v>0</v>
      </c>
    </row>
    <row r="15" spans="1:19" x14ac:dyDescent="0.3">
      <c r="A15" s="4"/>
      <c r="B15" s="4" t="s">
        <v>20</v>
      </c>
      <c r="C15" s="4"/>
      <c r="D15" s="4">
        <v>1</v>
      </c>
      <c r="E15" s="10">
        <f t="shared" si="1"/>
        <v>52963.63636363636</v>
      </c>
      <c r="F15" s="9"/>
      <c r="G15" s="9">
        <f t="shared" si="0"/>
        <v>0</v>
      </c>
    </row>
    <row r="16" spans="1:19" x14ac:dyDescent="0.3">
      <c r="A16" s="4"/>
      <c r="B16" s="4" t="s">
        <v>21</v>
      </c>
      <c r="C16" s="4"/>
      <c r="D16" s="4">
        <v>1</v>
      </c>
      <c r="E16" s="10">
        <f t="shared" si="1"/>
        <v>52963.63636363636</v>
      </c>
      <c r="F16" s="9"/>
      <c r="G16" s="9">
        <f t="shared" si="0"/>
        <v>0</v>
      </c>
    </row>
    <row r="17" spans="1:7" x14ac:dyDescent="0.3">
      <c r="A17" s="4"/>
      <c r="B17" s="4" t="s">
        <v>22</v>
      </c>
      <c r="C17" s="4"/>
      <c r="D17" s="4">
        <v>1</v>
      </c>
      <c r="E17" s="10">
        <f t="shared" si="1"/>
        <v>52963.63636363636</v>
      </c>
      <c r="F17" s="9"/>
      <c r="G17" s="9">
        <f t="shared" si="0"/>
        <v>0</v>
      </c>
    </row>
    <row r="18" spans="1:7" x14ac:dyDescent="0.3">
      <c r="A18" s="4"/>
      <c r="B18" s="4" t="s">
        <v>23</v>
      </c>
      <c r="C18" s="4"/>
      <c r="D18" s="4">
        <v>1</v>
      </c>
      <c r="E18" s="10">
        <f t="shared" si="1"/>
        <v>52963.63636363636</v>
      </c>
      <c r="F18" s="9"/>
      <c r="G18" s="9">
        <f t="shared" si="0"/>
        <v>0</v>
      </c>
    </row>
    <row r="19" spans="1:7" x14ac:dyDescent="0.3">
      <c r="A19" s="4" t="s">
        <v>24</v>
      </c>
      <c r="B19" s="4"/>
      <c r="C19" s="4">
        <v>0</v>
      </c>
      <c r="D19" s="4"/>
      <c r="E19" s="10">
        <f t="shared" si="1"/>
        <v>0</v>
      </c>
      <c r="F19" s="10">
        <f>SUM(E20:E24)</f>
        <v>1112236.3636363635</v>
      </c>
      <c r="G19" s="9">
        <f t="shared" si="0"/>
        <v>1112236.3636363635</v>
      </c>
    </row>
    <row r="20" spans="1:7" x14ac:dyDescent="0.3">
      <c r="A20" s="4"/>
      <c r="B20" s="4" t="s">
        <v>25</v>
      </c>
      <c r="C20" s="4"/>
      <c r="D20" s="4">
        <v>11</v>
      </c>
      <c r="E20" s="10">
        <f t="shared" si="1"/>
        <v>582600</v>
      </c>
      <c r="F20" s="9"/>
      <c r="G20" s="9">
        <f t="shared" si="0"/>
        <v>0</v>
      </c>
    </row>
    <row r="21" spans="1:7" x14ac:dyDescent="0.3">
      <c r="A21" s="4"/>
      <c r="B21" s="4" t="s">
        <v>26</v>
      </c>
      <c r="C21" s="4"/>
      <c r="D21" s="4">
        <v>1</v>
      </c>
      <c r="E21" s="10">
        <f t="shared" si="1"/>
        <v>52963.63636363636</v>
      </c>
      <c r="F21" s="9"/>
      <c r="G21" s="9">
        <f t="shared" si="0"/>
        <v>0</v>
      </c>
    </row>
    <row r="22" spans="1:7" x14ac:dyDescent="0.3">
      <c r="A22" s="4"/>
      <c r="B22" s="4" t="s">
        <v>27</v>
      </c>
      <c r="C22" s="4"/>
      <c r="D22" s="4">
        <v>5</v>
      </c>
      <c r="E22" s="10">
        <f t="shared" si="1"/>
        <v>264818.18181818182</v>
      </c>
      <c r="F22" s="9"/>
      <c r="G22" s="9">
        <f t="shared" si="0"/>
        <v>0</v>
      </c>
    </row>
    <row r="23" spans="1:7" x14ac:dyDescent="0.3">
      <c r="A23" s="4"/>
      <c r="B23" s="4" t="s">
        <v>28</v>
      </c>
      <c r="C23" s="4"/>
      <c r="D23" s="4">
        <v>1</v>
      </c>
      <c r="E23" s="10">
        <f t="shared" si="1"/>
        <v>52963.63636363636</v>
      </c>
      <c r="F23" s="9"/>
      <c r="G23" s="9">
        <f t="shared" si="0"/>
        <v>0</v>
      </c>
    </row>
    <row r="24" spans="1:7" x14ac:dyDescent="0.3">
      <c r="A24" s="4"/>
      <c r="B24" s="4" t="s">
        <v>29</v>
      </c>
      <c r="C24" s="4"/>
      <c r="D24" s="4">
        <v>3</v>
      </c>
      <c r="E24" s="10">
        <f t="shared" si="1"/>
        <v>158890.90909090909</v>
      </c>
      <c r="F24" s="9"/>
      <c r="G24" s="9">
        <f t="shared" si="0"/>
        <v>0</v>
      </c>
    </row>
    <row r="25" spans="1:7" x14ac:dyDescent="0.3">
      <c r="A25" s="4" t="s">
        <v>30</v>
      </c>
      <c r="B25" s="4"/>
      <c r="C25" s="4">
        <v>0</v>
      </c>
      <c r="D25" s="4"/>
      <c r="E25" s="10">
        <f t="shared" si="1"/>
        <v>0</v>
      </c>
      <c r="F25" s="10">
        <f>SUM(E26:E30)</f>
        <v>2489290.9090909087</v>
      </c>
      <c r="G25" s="9">
        <f t="shared" si="0"/>
        <v>2489290.9090909087</v>
      </c>
    </row>
    <row r="26" spans="1:7" x14ac:dyDescent="0.3">
      <c r="A26" s="4"/>
      <c r="B26" s="4" t="s">
        <v>31</v>
      </c>
      <c r="C26" s="4"/>
      <c r="D26" s="4">
        <v>38</v>
      </c>
      <c r="E26" s="10">
        <f t="shared" si="1"/>
        <v>2012618.1818181816</v>
      </c>
      <c r="F26" s="9"/>
      <c r="G26" s="9">
        <f t="shared" si="0"/>
        <v>0</v>
      </c>
    </row>
    <row r="27" spans="1:7" x14ac:dyDescent="0.3">
      <c r="A27" s="4"/>
      <c r="B27" s="4" t="s">
        <v>32</v>
      </c>
      <c r="C27" s="4"/>
      <c r="D27" s="4">
        <v>5</v>
      </c>
      <c r="E27" s="10">
        <f t="shared" si="1"/>
        <v>264818.18181818182</v>
      </c>
      <c r="F27" s="9"/>
      <c r="G27" s="9">
        <f t="shared" si="0"/>
        <v>0</v>
      </c>
    </row>
    <row r="28" spans="1:7" x14ac:dyDescent="0.3">
      <c r="A28" s="4"/>
      <c r="B28" s="4" t="s">
        <v>33</v>
      </c>
      <c r="C28" s="4"/>
      <c r="D28" s="4">
        <v>2</v>
      </c>
      <c r="E28" s="10">
        <f t="shared" si="1"/>
        <v>105927.27272727272</v>
      </c>
      <c r="F28" s="9"/>
      <c r="G28" s="9">
        <f t="shared" si="0"/>
        <v>0</v>
      </c>
    </row>
    <row r="29" spans="1:7" x14ac:dyDescent="0.3">
      <c r="A29" s="4"/>
      <c r="B29" s="4" t="s">
        <v>34</v>
      </c>
      <c r="C29" s="4"/>
      <c r="D29" s="4">
        <v>1</v>
      </c>
      <c r="E29" s="10">
        <f t="shared" si="1"/>
        <v>52963.63636363636</v>
      </c>
      <c r="F29" s="9"/>
      <c r="G29" s="9">
        <f t="shared" si="0"/>
        <v>0</v>
      </c>
    </row>
    <row r="30" spans="1:7" x14ac:dyDescent="0.3">
      <c r="A30" s="4"/>
      <c r="B30" s="4" t="s">
        <v>35</v>
      </c>
      <c r="C30" s="4"/>
      <c r="D30" s="4">
        <v>1</v>
      </c>
      <c r="E30" s="10">
        <f t="shared" si="1"/>
        <v>52963.63636363636</v>
      </c>
      <c r="F30" s="9"/>
      <c r="G30" s="9">
        <f t="shared" si="0"/>
        <v>0</v>
      </c>
    </row>
    <row r="31" spans="1:7" x14ac:dyDescent="0.3">
      <c r="A31" s="4" t="s">
        <v>36</v>
      </c>
      <c r="B31" s="4"/>
      <c r="C31" s="4">
        <v>0</v>
      </c>
      <c r="D31" s="4"/>
      <c r="E31" s="10">
        <f t="shared" si="1"/>
        <v>0</v>
      </c>
      <c r="F31" s="10">
        <f>SUM(E32:E33)</f>
        <v>900381.81818181812</v>
      </c>
      <c r="G31" s="9">
        <f t="shared" si="0"/>
        <v>900381.81818181812</v>
      </c>
    </row>
    <row r="32" spans="1:7" x14ac:dyDescent="0.3">
      <c r="A32" s="4"/>
      <c r="B32" s="4" t="s">
        <v>37</v>
      </c>
      <c r="C32" s="4"/>
      <c r="D32" s="4">
        <v>14</v>
      </c>
      <c r="E32" s="10">
        <f t="shared" si="1"/>
        <v>741490.90909090906</v>
      </c>
      <c r="F32" s="9"/>
      <c r="G32" s="9">
        <f t="shared" si="0"/>
        <v>0</v>
      </c>
    </row>
    <row r="33" spans="1:7" x14ac:dyDescent="0.3">
      <c r="A33" s="4"/>
      <c r="B33" s="4" t="s">
        <v>38</v>
      </c>
      <c r="C33" s="4"/>
      <c r="D33" s="4">
        <v>3</v>
      </c>
      <c r="E33" s="10">
        <f t="shared" si="1"/>
        <v>158890.90909090909</v>
      </c>
      <c r="F33" s="9"/>
      <c r="G33" s="9">
        <f t="shared" si="0"/>
        <v>0</v>
      </c>
    </row>
    <row r="34" spans="1:7" x14ac:dyDescent="0.3">
      <c r="A34" s="4" t="s">
        <v>39</v>
      </c>
      <c r="B34" s="4"/>
      <c r="C34" s="4">
        <v>0</v>
      </c>
      <c r="D34" s="4"/>
      <c r="E34" s="10">
        <f t="shared" si="1"/>
        <v>0</v>
      </c>
      <c r="F34" s="10">
        <f>SUM(E35:E42)</f>
        <v>1906690.9090909092</v>
      </c>
      <c r="G34" s="9">
        <f t="shared" si="0"/>
        <v>1906690.9090909092</v>
      </c>
    </row>
    <row r="35" spans="1:7" x14ac:dyDescent="0.3">
      <c r="A35" s="4"/>
      <c r="B35" s="4" t="s">
        <v>40</v>
      </c>
      <c r="C35" s="4"/>
      <c r="D35" s="4">
        <v>3</v>
      </c>
      <c r="E35" s="10">
        <f t="shared" si="1"/>
        <v>158890.90909090909</v>
      </c>
      <c r="F35" s="9"/>
      <c r="G35" s="9">
        <f t="shared" si="0"/>
        <v>0</v>
      </c>
    </row>
    <row r="36" spans="1:7" x14ac:dyDescent="0.3">
      <c r="A36" s="4"/>
      <c r="B36" s="4" t="s">
        <v>41</v>
      </c>
      <c r="C36" s="4"/>
      <c r="D36" s="4">
        <v>2</v>
      </c>
      <c r="E36" s="10">
        <f t="shared" si="1"/>
        <v>105927.27272727272</v>
      </c>
      <c r="F36" s="9"/>
      <c r="G36" s="9">
        <f t="shared" si="0"/>
        <v>0</v>
      </c>
    </row>
    <row r="37" spans="1:7" x14ac:dyDescent="0.3">
      <c r="A37" s="4"/>
      <c r="B37" s="4" t="s">
        <v>42</v>
      </c>
      <c r="C37" s="4"/>
      <c r="D37" s="4">
        <v>3</v>
      </c>
      <c r="E37" s="10">
        <f t="shared" si="1"/>
        <v>158890.90909090909</v>
      </c>
      <c r="F37" s="9"/>
      <c r="G37" s="9">
        <f t="shared" si="0"/>
        <v>0</v>
      </c>
    </row>
    <row r="38" spans="1:7" x14ac:dyDescent="0.3">
      <c r="A38" s="4"/>
      <c r="B38" s="4" t="s">
        <v>43</v>
      </c>
      <c r="C38" s="4"/>
      <c r="D38" s="4">
        <v>2</v>
      </c>
      <c r="E38" s="10">
        <f t="shared" si="1"/>
        <v>105927.27272727272</v>
      </c>
      <c r="F38" s="9"/>
      <c r="G38" s="9">
        <f t="shared" si="0"/>
        <v>0</v>
      </c>
    </row>
    <row r="39" spans="1:7" x14ac:dyDescent="0.3">
      <c r="A39" s="4"/>
      <c r="B39" s="4" t="s">
        <v>44</v>
      </c>
      <c r="C39" s="4"/>
      <c r="D39" s="4">
        <v>9</v>
      </c>
      <c r="E39" s="10">
        <f t="shared" si="1"/>
        <v>476672.72727272724</v>
      </c>
      <c r="F39" s="9"/>
      <c r="G39" s="9">
        <f t="shared" si="0"/>
        <v>0</v>
      </c>
    </row>
    <row r="40" spans="1:7" x14ac:dyDescent="0.3">
      <c r="A40" s="4"/>
      <c r="B40" s="4" t="s">
        <v>45</v>
      </c>
      <c r="C40" s="4"/>
      <c r="D40" s="4">
        <v>15</v>
      </c>
      <c r="E40" s="10">
        <f t="shared" si="1"/>
        <v>794454.54545454541</v>
      </c>
      <c r="F40" s="9"/>
      <c r="G40" s="9">
        <f t="shared" si="0"/>
        <v>0</v>
      </c>
    </row>
    <row r="41" spans="1:7" x14ac:dyDescent="0.3">
      <c r="A41" s="4"/>
      <c r="B41" s="4" t="s">
        <v>46</v>
      </c>
      <c r="C41" s="4"/>
      <c r="D41" s="4">
        <v>1</v>
      </c>
      <c r="E41" s="10">
        <f t="shared" si="1"/>
        <v>52963.63636363636</v>
      </c>
      <c r="F41" s="9"/>
      <c r="G41" s="9">
        <f t="shared" si="0"/>
        <v>0</v>
      </c>
    </row>
    <row r="42" spans="1:7" x14ac:dyDescent="0.3">
      <c r="A42" s="4"/>
      <c r="B42" s="4" t="s">
        <v>47</v>
      </c>
      <c r="C42" s="4"/>
      <c r="D42" s="4">
        <v>1</v>
      </c>
      <c r="E42" s="10">
        <f t="shared" si="1"/>
        <v>52963.63636363636</v>
      </c>
      <c r="F42" s="9"/>
      <c r="G42" s="9">
        <f t="shared" si="0"/>
        <v>0</v>
      </c>
    </row>
    <row r="43" spans="1:7" x14ac:dyDescent="0.3">
      <c r="A43" s="4" t="s">
        <v>48</v>
      </c>
      <c r="B43" s="4"/>
      <c r="C43" s="4">
        <v>0</v>
      </c>
      <c r="D43" s="4"/>
      <c r="E43" s="10">
        <f t="shared" si="1"/>
        <v>0</v>
      </c>
      <c r="F43" s="10">
        <f>SUM(E44:E48)</f>
        <v>688527.27272727271</v>
      </c>
      <c r="G43" s="9">
        <f t="shared" si="0"/>
        <v>688527.27272727271</v>
      </c>
    </row>
    <row r="44" spans="1:7" x14ac:dyDescent="0.3">
      <c r="A44" s="4"/>
      <c r="B44" s="4" t="s">
        <v>49</v>
      </c>
      <c r="C44" s="4"/>
      <c r="D44" s="4">
        <v>1</v>
      </c>
      <c r="E44" s="10">
        <f t="shared" si="1"/>
        <v>52963.63636363636</v>
      </c>
      <c r="F44" s="9"/>
      <c r="G44" s="9">
        <f t="shared" si="0"/>
        <v>0</v>
      </c>
    </row>
    <row r="45" spans="1:7" x14ac:dyDescent="0.3">
      <c r="A45" s="4"/>
      <c r="B45" s="4" t="s">
        <v>50</v>
      </c>
      <c r="C45" s="4"/>
      <c r="D45" s="4">
        <v>3</v>
      </c>
      <c r="E45" s="10">
        <f t="shared" si="1"/>
        <v>158890.90909090909</v>
      </c>
      <c r="F45" s="9"/>
      <c r="G45" s="9">
        <f t="shared" si="0"/>
        <v>0</v>
      </c>
    </row>
    <row r="46" spans="1:7" x14ac:dyDescent="0.3">
      <c r="A46" s="4"/>
      <c r="B46" s="4" t="s">
        <v>51</v>
      </c>
      <c r="C46" s="4"/>
      <c r="D46" s="4">
        <v>4</v>
      </c>
      <c r="E46" s="10">
        <f t="shared" si="1"/>
        <v>211854.54545454544</v>
      </c>
      <c r="F46" s="9"/>
      <c r="G46" s="9">
        <f t="shared" si="0"/>
        <v>0</v>
      </c>
    </row>
    <row r="47" spans="1:7" x14ac:dyDescent="0.3">
      <c r="A47" s="4"/>
      <c r="B47" s="4" t="s">
        <v>52</v>
      </c>
      <c r="C47" s="4"/>
      <c r="D47" s="4">
        <v>2</v>
      </c>
      <c r="E47" s="10">
        <f t="shared" si="1"/>
        <v>105927.27272727272</v>
      </c>
      <c r="F47" s="9"/>
      <c r="G47" s="9">
        <f t="shared" si="0"/>
        <v>0</v>
      </c>
    </row>
    <row r="48" spans="1:7" x14ac:dyDescent="0.3">
      <c r="A48" s="4"/>
      <c r="B48" s="4" t="s">
        <v>53</v>
      </c>
      <c r="C48" s="4"/>
      <c r="D48" s="4">
        <v>3</v>
      </c>
      <c r="E48" s="10">
        <f t="shared" si="1"/>
        <v>158890.90909090909</v>
      </c>
      <c r="F48" s="9"/>
      <c r="G48" s="9">
        <f t="shared" si="0"/>
        <v>0</v>
      </c>
    </row>
    <row r="49" spans="1:7" x14ac:dyDescent="0.3">
      <c r="A49" s="4" t="s">
        <v>54</v>
      </c>
      <c r="B49" s="4"/>
      <c r="C49" s="4">
        <v>0</v>
      </c>
      <c r="D49" s="4"/>
      <c r="E49" s="10">
        <f t="shared" si="1"/>
        <v>0</v>
      </c>
      <c r="F49" s="10">
        <f>SUM(E50:E57)</f>
        <v>1165200.0000000002</v>
      </c>
      <c r="G49" s="9">
        <f t="shared" si="0"/>
        <v>1165200.0000000002</v>
      </c>
    </row>
    <row r="50" spans="1:7" x14ac:dyDescent="0.3">
      <c r="A50" s="4"/>
      <c r="B50" s="4" t="s">
        <v>55</v>
      </c>
      <c r="C50" s="4"/>
      <c r="D50" s="4">
        <v>1</v>
      </c>
      <c r="E50" s="10">
        <f t="shared" si="1"/>
        <v>52963.63636363636</v>
      </c>
      <c r="F50" s="9"/>
      <c r="G50" s="9">
        <f t="shared" si="0"/>
        <v>0</v>
      </c>
    </row>
    <row r="51" spans="1:7" x14ac:dyDescent="0.3">
      <c r="A51" s="4"/>
      <c r="B51" s="4" t="s">
        <v>56</v>
      </c>
      <c r="C51" s="4"/>
      <c r="D51" s="4">
        <v>3</v>
      </c>
      <c r="E51" s="10">
        <f t="shared" si="1"/>
        <v>158890.90909090909</v>
      </c>
      <c r="F51" s="9"/>
      <c r="G51" s="9">
        <f t="shared" si="0"/>
        <v>0</v>
      </c>
    </row>
    <row r="52" spans="1:7" x14ac:dyDescent="0.3">
      <c r="A52" s="4"/>
      <c r="B52" s="4" t="s">
        <v>57</v>
      </c>
      <c r="C52" s="4"/>
      <c r="D52" s="4">
        <v>1</v>
      </c>
      <c r="E52" s="10">
        <f t="shared" si="1"/>
        <v>52963.63636363636</v>
      </c>
      <c r="F52" s="9"/>
      <c r="G52" s="9">
        <f t="shared" si="0"/>
        <v>0</v>
      </c>
    </row>
    <row r="53" spans="1:7" x14ac:dyDescent="0.3">
      <c r="A53" s="4"/>
      <c r="B53" s="4" t="s">
        <v>58</v>
      </c>
      <c r="C53" s="4"/>
      <c r="D53" s="4">
        <v>8</v>
      </c>
      <c r="E53" s="10">
        <f t="shared" si="1"/>
        <v>423709.09090909088</v>
      </c>
      <c r="F53" s="9"/>
      <c r="G53" s="9">
        <f t="shared" si="0"/>
        <v>0</v>
      </c>
    </row>
    <row r="54" spans="1:7" x14ac:dyDescent="0.3">
      <c r="A54" s="4"/>
      <c r="B54" s="4" t="s">
        <v>59</v>
      </c>
      <c r="C54" s="4"/>
      <c r="D54" s="4">
        <v>5</v>
      </c>
      <c r="E54" s="10">
        <f t="shared" si="1"/>
        <v>264818.18181818182</v>
      </c>
      <c r="F54" s="9"/>
      <c r="G54" s="9">
        <f t="shared" si="0"/>
        <v>0</v>
      </c>
    </row>
    <row r="55" spans="1:7" x14ac:dyDescent="0.3">
      <c r="A55" s="4"/>
      <c r="B55" s="4" t="s">
        <v>60</v>
      </c>
      <c r="C55" s="4"/>
      <c r="D55" s="4">
        <v>1</v>
      </c>
      <c r="E55" s="10">
        <f t="shared" si="1"/>
        <v>52963.63636363636</v>
      </c>
      <c r="F55" s="9"/>
      <c r="G55" s="9">
        <f t="shared" si="0"/>
        <v>0</v>
      </c>
    </row>
    <row r="56" spans="1:7" x14ac:dyDescent="0.3">
      <c r="A56" s="4"/>
      <c r="B56" s="4" t="s">
        <v>61</v>
      </c>
      <c r="C56" s="4"/>
      <c r="D56" s="4">
        <v>2</v>
      </c>
      <c r="E56" s="10">
        <f t="shared" si="1"/>
        <v>105927.27272727272</v>
      </c>
      <c r="F56" s="9"/>
      <c r="G56" s="9">
        <f t="shared" si="0"/>
        <v>0</v>
      </c>
    </row>
    <row r="57" spans="1:7" x14ac:dyDescent="0.3">
      <c r="A57" s="4"/>
      <c r="B57" s="4" t="s">
        <v>62</v>
      </c>
      <c r="C57" s="4"/>
      <c r="D57" s="4">
        <v>1</v>
      </c>
      <c r="E57" s="10">
        <f t="shared" si="1"/>
        <v>52963.63636363636</v>
      </c>
      <c r="F57" s="9"/>
      <c r="G57" s="9">
        <f t="shared" si="0"/>
        <v>0</v>
      </c>
    </row>
    <row r="58" spans="1:7" x14ac:dyDescent="0.3">
      <c r="A58" s="4" t="s">
        <v>63</v>
      </c>
      <c r="B58" s="4"/>
      <c r="C58" s="4">
        <v>0</v>
      </c>
      <c r="D58" s="4"/>
      <c r="E58" s="10">
        <f t="shared" si="1"/>
        <v>0</v>
      </c>
      <c r="F58" s="10">
        <f>SUM(E59:E65)</f>
        <v>370745.45454545453</v>
      </c>
      <c r="G58" s="9">
        <f t="shared" si="0"/>
        <v>370745.45454545453</v>
      </c>
    </row>
    <row r="59" spans="1:7" x14ac:dyDescent="0.3">
      <c r="A59" s="4"/>
      <c r="B59" s="4" t="s">
        <v>64</v>
      </c>
      <c r="C59" s="4"/>
      <c r="D59" s="4">
        <v>1</v>
      </c>
      <c r="E59" s="10">
        <f t="shared" si="1"/>
        <v>52963.63636363636</v>
      </c>
      <c r="F59" s="9"/>
      <c r="G59" s="9">
        <f t="shared" si="0"/>
        <v>0</v>
      </c>
    </row>
    <row r="60" spans="1:7" x14ac:dyDescent="0.3">
      <c r="A60" s="4"/>
      <c r="B60" s="4" t="s">
        <v>65</v>
      </c>
      <c r="C60" s="4"/>
      <c r="D60" s="4">
        <v>1</v>
      </c>
      <c r="E60" s="10">
        <f t="shared" si="1"/>
        <v>52963.63636363636</v>
      </c>
      <c r="F60" s="9"/>
      <c r="G60" s="9">
        <f t="shared" si="0"/>
        <v>0</v>
      </c>
    </row>
    <row r="61" spans="1:7" x14ac:dyDescent="0.3">
      <c r="A61" s="4"/>
      <c r="B61" s="4" t="s">
        <v>66</v>
      </c>
      <c r="C61" s="4"/>
      <c r="D61" s="4">
        <v>1</v>
      </c>
      <c r="E61" s="10">
        <f t="shared" si="1"/>
        <v>52963.63636363636</v>
      </c>
      <c r="F61" s="9"/>
      <c r="G61" s="9">
        <f t="shared" si="0"/>
        <v>0</v>
      </c>
    </row>
    <row r="62" spans="1:7" x14ac:dyDescent="0.3">
      <c r="A62" s="4"/>
      <c r="B62" s="4" t="s">
        <v>67</v>
      </c>
      <c r="C62" s="4"/>
      <c r="D62" s="4">
        <v>1</v>
      </c>
      <c r="E62" s="10">
        <f t="shared" si="1"/>
        <v>52963.63636363636</v>
      </c>
      <c r="F62" s="9"/>
      <c r="G62" s="9">
        <f t="shared" si="0"/>
        <v>0</v>
      </c>
    </row>
    <row r="63" spans="1:7" x14ac:dyDescent="0.3">
      <c r="A63" s="4"/>
      <c r="B63" s="4" t="s">
        <v>37</v>
      </c>
      <c r="C63" s="4"/>
      <c r="D63" s="4">
        <v>1</v>
      </c>
      <c r="E63" s="10">
        <f t="shared" si="1"/>
        <v>52963.63636363636</v>
      </c>
      <c r="F63" s="9"/>
      <c r="G63" s="9">
        <f t="shared" si="0"/>
        <v>0</v>
      </c>
    </row>
    <row r="64" spans="1:7" x14ac:dyDescent="0.3">
      <c r="A64" s="4"/>
      <c r="B64" s="4" t="s">
        <v>25</v>
      </c>
      <c r="C64" s="4"/>
      <c r="D64" s="4">
        <v>1</v>
      </c>
      <c r="E64" s="10">
        <f t="shared" si="1"/>
        <v>52963.63636363636</v>
      </c>
      <c r="F64" s="9"/>
      <c r="G64" s="9">
        <f t="shared" si="0"/>
        <v>0</v>
      </c>
    </row>
    <row r="65" spans="1:7" x14ac:dyDescent="0.3">
      <c r="A65" s="4"/>
      <c r="B65" s="4" t="s">
        <v>68</v>
      </c>
      <c r="C65" s="4"/>
      <c r="D65" s="4">
        <v>1</v>
      </c>
      <c r="E65" s="10">
        <f t="shared" si="1"/>
        <v>52963.63636363636</v>
      </c>
      <c r="F65" s="9"/>
      <c r="G65" s="9">
        <f t="shared" si="0"/>
        <v>0</v>
      </c>
    </row>
    <row r="66" spans="1:7" x14ac:dyDescent="0.3">
      <c r="A66" s="4" t="s">
        <v>79</v>
      </c>
      <c r="B66" s="4"/>
      <c r="C66" s="4">
        <v>0</v>
      </c>
      <c r="D66" s="4"/>
      <c r="E66" s="10">
        <f t="shared" si="1"/>
        <v>0</v>
      </c>
      <c r="F66" s="10">
        <f>E67+E68</f>
        <v>105927.27272727272</v>
      </c>
      <c r="G66" s="9"/>
    </row>
    <row r="67" spans="1:7" x14ac:dyDescent="0.3">
      <c r="A67" s="4"/>
      <c r="B67" s="4" t="s">
        <v>49</v>
      </c>
      <c r="C67" s="4"/>
      <c r="D67" s="4">
        <v>1</v>
      </c>
      <c r="E67" s="10">
        <f t="shared" si="1"/>
        <v>52963.63636363636</v>
      </c>
      <c r="F67" s="9"/>
      <c r="G67" s="9"/>
    </row>
    <row r="68" spans="1:7" x14ac:dyDescent="0.3">
      <c r="A68" s="4"/>
      <c r="B68" s="4" t="s">
        <v>50</v>
      </c>
      <c r="C68" s="4"/>
      <c r="D68" s="4">
        <v>1</v>
      </c>
      <c r="E68" s="10">
        <f t="shared" si="1"/>
        <v>52963.63636363636</v>
      </c>
      <c r="F68" s="9"/>
      <c r="G68" s="9"/>
    </row>
    <row r="69" spans="1:7" x14ac:dyDescent="0.3">
      <c r="A69" s="4" t="s">
        <v>80</v>
      </c>
      <c r="B69" s="4"/>
      <c r="C69" s="4"/>
      <c r="D69" s="4"/>
      <c r="E69" s="10">
        <f t="shared" si="1"/>
        <v>0</v>
      </c>
      <c r="F69" s="10">
        <f>E70</f>
        <v>105927.27272727272</v>
      </c>
      <c r="G69" s="9"/>
    </row>
    <row r="70" spans="1:7" x14ac:dyDescent="0.3">
      <c r="A70" s="4" t="s">
        <v>81</v>
      </c>
      <c r="B70" s="4"/>
      <c r="C70" s="4"/>
      <c r="D70" s="4">
        <v>2</v>
      </c>
      <c r="E70" s="10">
        <f t="shared" si="1"/>
        <v>105927.27272727272</v>
      </c>
      <c r="F70" s="9"/>
      <c r="G70" s="9"/>
    </row>
    <row r="71" spans="1:7" x14ac:dyDescent="0.3">
      <c r="A71" s="4" t="s">
        <v>69</v>
      </c>
      <c r="B71" s="4" t="s">
        <v>70</v>
      </c>
      <c r="C71" s="4">
        <v>0</v>
      </c>
      <c r="D71" s="4">
        <v>22</v>
      </c>
      <c r="E71" s="10">
        <f t="shared" si="1"/>
        <v>1165200</v>
      </c>
      <c r="F71" s="10">
        <f>E71</f>
        <v>1165200</v>
      </c>
      <c r="G71" s="9">
        <f t="shared" si="0"/>
        <v>1165200</v>
      </c>
    </row>
    <row r="72" spans="1:7" x14ac:dyDescent="0.3">
      <c r="A72" s="4" t="s">
        <v>71</v>
      </c>
      <c r="B72" s="4"/>
      <c r="C72" s="4">
        <f>SUM(C3:C71)</f>
        <v>0</v>
      </c>
      <c r="D72" s="4">
        <f>SUM(D3:D71)</f>
        <v>220</v>
      </c>
      <c r="E72" s="10">
        <f t="shared" si="1"/>
        <v>11652000</v>
      </c>
      <c r="F72" s="9">
        <f>SUM(F3:F71)</f>
        <v>11652000.000000002</v>
      </c>
      <c r="G72" s="9">
        <f t="shared" ref="G72" si="2">F72+C72</f>
        <v>11652000.000000002</v>
      </c>
    </row>
    <row r="73" spans="1:7" x14ac:dyDescent="0.3">
      <c r="A73" s="4" t="s">
        <v>78</v>
      </c>
      <c r="B73" s="4"/>
      <c r="C73" s="4"/>
      <c r="D73" s="4"/>
      <c r="E73" s="9"/>
      <c r="F73" s="9"/>
      <c r="G73" s="9">
        <f>C78</f>
        <v>1500000</v>
      </c>
    </row>
    <row r="74" spans="1:7" x14ac:dyDescent="0.3">
      <c r="A74" t="s">
        <v>77</v>
      </c>
      <c r="E74" s="13">
        <v>1710000</v>
      </c>
      <c r="G74" s="13">
        <v>1710000</v>
      </c>
    </row>
    <row r="75" spans="1:7" x14ac:dyDescent="0.3">
      <c r="A75" s="11" t="s">
        <v>72</v>
      </c>
      <c r="B75" s="12"/>
      <c r="C75" s="8"/>
      <c r="G75" s="13">
        <f>G72+G73+G74</f>
        <v>14862000.000000002</v>
      </c>
    </row>
    <row r="76" spans="1:7" x14ac:dyDescent="0.3">
      <c r="A76" s="14" t="s">
        <v>73</v>
      </c>
      <c r="B76" s="15"/>
      <c r="C76" s="8">
        <v>13152000</v>
      </c>
    </row>
    <row r="77" spans="1:7" x14ac:dyDescent="0.3">
      <c r="A77" s="16" t="s">
        <v>74</v>
      </c>
      <c r="B77" s="12"/>
      <c r="C77" s="8">
        <v>0</v>
      </c>
    </row>
    <row r="78" spans="1:7" x14ac:dyDescent="0.3">
      <c r="A78" s="14" t="s">
        <v>75</v>
      </c>
      <c r="B78" s="15"/>
      <c r="C78" s="8">
        <v>1500000</v>
      </c>
    </row>
    <row r="79" spans="1:7" ht="28.8" x14ac:dyDescent="0.3">
      <c r="A79" s="16" t="s">
        <v>76</v>
      </c>
      <c r="B79" s="12"/>
      <c r="C79" s="8">
        <f>C76-C77-C78</f>
        <v>11652000</v>
      </c>
    </row>
    <row r="80" spans="1:7" ht="43.2" x14ac:dyDescent="0.3">
      <c r="A80" s="17" t="s">
        <v>5</v>
      </c>
      <c r="B80" s="18"/>
      <c r="C80" s="8">
        <f>C79/D72</f>
        <v>52963.63636363636</v>
      </c>
    </row>
    <row r="81" spans="1:2" x14ac:dyDescent="0.3">
      <c r="A81" s="19"/>
      <c r="B81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8790-E413-4F4E-9BC7-21DBC72C4E3B}">
  <dimension ref="A1:S81"/>
  <sheetViews>
    <sheetView topLeftCell="A22" workbookViewId="0">
      <selection activeCell="A22" sqref="A1:XFD1048576"/>
    </sheetView>
  </sheetViews>
  <sheetFormatPr baseColWidth="10" defaultRowHeight="14.4" x14ac:dyDescent="0.3"/>
  <cols>
    <col min="1" max="1" width="28.21875" customWidth="1"/>
    <col min="5" max="5" width="14.21875" style="13" customWidth="1"/>
    <col min="6" max="6" width="13.21875" style="13" customWidth="1"/>
    <col min="7" max="7" width="15.77734375" style="13" customWidth="1"/>
  </cols>
  <sheetData>
    <row r="1" spans="1:19" ht="18.600000000000001" thickBot="1" x14ac:dyDescent="0.4">
      <c r="E1" s="1" t="s">
        <v>0</v>
      </c>
      <c r="F1" s="2"/>
      <c r="G1" s="3"/>
    </row>
    <row r="2" spans="1:19" ht="96.75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19" x14ac:dyDescent="0.3">
      <c r="A3" s="4" t="s">
        <v>8</v>
      </c>
      <c r="B3" s="4"/>
      <c r="C3" s="4">
        <v>300000</v>
      </c>
      <c r="D3" s="4"/>
      <c r="E3" s="8"/>
      <c r="F3" s="10">
        <f>SUM(E4:E8)</f>
        <v>512400</v>
      </c>
      <c r="G3" s="9">
        <f t="shared" ref="G3:G71" si="0">F3+C3</f>
        <v>812400</v>
      </c>
      <c r="S3">
        <f>156586+31317+31317+344489+93951+1017542+909250+66284+275601+348708+1017542+12763+546542+890917+1228583+150000+595458+7373417</f>
        <v>15090267</v>
      </c>
    </row>
    <row r="4" spans="1:19" x14ac:dyDescent="0.3">
      <c r="A4" s="4"/>
      <c r="B4" s="4" t="s">
        <v>9</v>
      </c>
      <c r="C4" s="4"/>
      <c r="D4" s="4">
        <v>7</v>
      </c>
      <c r="E4" s="10">
        <f>$D4*$C$80</f>
        <v>256200</v>
      </c>
      <c r="F4" s="9"/>
      <c r="G4" s="9">
        <f t="shared" si="0"/>
        <v>0</v>
      </c>
    </row>
    <row r="5" spans="1:19" x14ac:dyDescent="0.3">
      <c r="A5" s="4"/>
      <c r="B5" s="4" t="s">
        <v>10</v>
      </c>
      <c r="C5" s="4"/>
      <c r="D5" s="4">
        <v>4</v>
      </c>
      <c r="E5" s="10">
        <f t="shared" ref="E5:E72" si="1">$D5*$C$80</f>
        <v>146400</v>
      </c>
      <c r="F5" s="9"/>
      <c r="G5" s="9">
        <f t="shared" si="0"/>
        <v>0</v>
      </c>
    </row>
    <row r="6" spans="1:19" x14ac:dyDescent="0.3">
      <c r="A6" s="4"/>
      <c r="B6" s="4" t="s">
        <v>11</v>
      </c>
      <c r="C6" s="4"/>
      <c r="D6" s="4">
        <v>1</v>
      </c>
      <c r="E6" s="10">
        <f t="shared" si="1"/>
        <v>36600</v>
      </c>
      <c r="F6" s="9"/>
      <c r="G6" s="9">
        <f t="shared" si="0"/>
        <v>0</v>
      </c>
    </row>
    <row r="7" spans="1:19" x14ac:dyDescent="0.3">
      <c r="A7" s="4"/>
      <c r="B7" s="4" t="s">
        <v>12</v>
      </c>
      <c r="C7" s="4"/>
      <c r="D7" s="4">
        <v>1</v>
      </c>
      <c r="E7" s="10">
        <f t="shared" si="1"/>
        <v>36600</v>
      </c>
      <c r="F7" s="9"/>
      <c r="G7" s="9">
        <f t="shared" si="0"/>
        <v>0</v>
      </c>
    </row>
    <row r="8" spans="1:19" x14ac:dyDescent="0.3">
      <c r="A8" s="4"/>
      <c r="B8" s="4" t="s">
        <v>13</v>
      </c>
      <c r="C8" s="4"/>
      <c r="D8" s="4">
        <v>1</v>
      </c>
      <c r="E8" s="10">
        <f t="shared" si="1"/>
        <v>36600</v>
      </c>
      <c r="F8" s="9"/>
      <c r="G8" s="9">
        <f t="shared" si="0"/>
        <v>0</v>
      </c>
    </row>
    <row r="9" spans="1:19" x14ac:dyDescent="0.3">
      <c r="A9" s="4" t="s">
        <v>14</v>
      </c>
      <c r="B9" s="4"/>
      <c r="C9" s="4">
        <v>300000</v>
      </c>
      <c r="D9" s="4"/>
      <c r="E9" s="10">
        <f t="shared" si="1"/>
        <v>0</v>
      </c>
      <c r="F9" s="10">
        <f>SUM(E10:E18)</f>
        <v>622200</v>
      </c>
      <c r="G9" s="9">
        <f t="shared" si="0"/>
        <v>922200</v>
      </c>
    </row>
    <row r="10" spans="1:19" x14ac:dyDescent="0.3">
      <c r="A10" s="4"/>
      <c r="B10" s="4" t="s">
        <v>15</v>
      </c>
      <c r="C10" s="4"/>
      <c r="D10" s="4">
        <v>3</v>
      </c>
      <c r="E10" s="10">
        <f t="shared" si="1"/>
        <v>109800</v>
      </c>
      <c r="F10" s="9"/>
      <c r="G10" s="9">
        <f t="shared" si="0"/>
        <v>0</v>
      </c>
    </row>
    <row r="11" spans="1:19" x14ac:dyDescent="0.3">
      <c r="A11" s="4"/>
      <c r="B11" s="4" t="s">
        <v>16</v>
      </c>
      <c r="C11" s="4"/>
      <c r="D11" s="4">
        <v>2</v>
      </c>
      <c r="E11" s="10">
        <f t="shared" si="1"/>
        <v>73200</v>
      </c>
      <c r="F11" s="9"/>
      <c r="G11" s="9">
        <f t="shared" si="0"/>
        <v>0</v>
      </c>
    </row>
    <row r="12" spans="1:19" x14ac:dyDescent="0.3">
      <c r="A12" s="4"/>
      <c r="B12" s="4" t="s">
        <v>17</v>
      </c>
      <c r="C12" s="4"/>
      <c r="D12" s="4">
        <v>2</v>
      </c>
      <c r="E12" s="10">
        <f t="shared" si="1"/>
        <v>73200</v>
      </c>
      <c r="F12" s="9"/>
      <c r="G12" s="9">
        <f t="shared" si="0"/>
        <v>0</v>
      </c>
    </row>
    <row r="13" spans="1:19" x14ac:dyDescent="0.3">
      <c r="A13" s="4"/>
      <c r="B13" s="4" t="s">
        <v>18</v>
      </c>
      <c r="C13" s="4"/>
      <c r="D13" s="4">
        <v>2</v>
      </c>
      <c r="E13" s="10">
        <f t="shared" si="1"/>
        <v>73200</v>
      </c>
      <c r="F13" s="9"/>
      <c r="G13" s="9">
        <f t="shared" si="0"/>
        <v>0</v>
      </c>
    </row>
    <row r="14" spans="1:19" x14ac:dyDescent="0.3">
      <c r="A14" s="4"/>
      <c r="B14" s="4" t="s">
        <v>19</v>
      </c>
      <c r="C14" s="4"/>
      <c r="D14" s="4">
        <v>4</v>
      </c>
      <c r="E14" s="10">
        <f t="shared" si="1"/>
        <v>146400</v>
      </c>
      <c r="F14" s="9"/>
      <c r="G14" s="9">
        <f t="shared" si="0"/>
        <v>0</v>
      </c>
    </row>
    <row r="15" spans="1:19" x14ac:dyDescent="0.3">
      <c r="A15" s="4"/>
      <c r="B15" s="4" t="s">
        <v>20</v>
      </c>
      <c r="C15" s="4"/>
      <c r="D15" s="4">
        <v>1</v>
      </c>
      <c r="E15" s="10">
        <f t="shared" si="1"/>
        <v>36600</v>
      </c>
      <c r="F15" s="9"/>
      <c r="G15" s="9">
        <f t="shared" si="0"/>
        <v>0</v>
      </c>
    </row>
    <row r="16" spans="1:19" x14ac:dyDescent="0.3">
      <c r="A16" s="4"/>
      <c r="B16" s="4" t="s">
        <v>21</v>
      </c>
      <c r="C16" s="4"/>
      <c r="D16" s="4">
        <v>1</v>
      </c>
      <c r="E16" s="10">
        <f t="shared" si="1"/>
        <v>36600</v>
      </c>
      <c r="F16" s="9"/>
      <c r="G16" s="9">
        <f t="shared" si="0"/>
        <v>0</v>
      </c>
    </row>
    <row r="17" spans="1:7" x14ac:dyDescent="0.3">
      <c r="A17" s="4"/>
      <c r="B17" s="4" t="s">
        <v>22</v>
      </c>
      <c r="C17" s="4"/>
      <c r="D17" s="4">
        <v>1</v>
      </c>
      <c r="E17" s="10">
        <f t="shared" si="1"/>
        <v>36600</v>
      </c>
      <c r="F17" s="9"/>
      <c r="G17" s="9">
        <f t="shared" si="0"/>
        <v>0</v>
      </c>
    </row>
    <row r="18" spans="1:7" x14ac:dyDescent="0.3">
      <c r="A18" s="4"/>
      <c r="B18" s="4" t="s">
        <v>23</v>
      </c>
      <c r="C18" s="4"/>
      <c r="D18" s="4">
        <v>1</v>
      </c>
      <c r="E18" s="10">
        <f t="shared" si="1"/>
        <v>36600</v>
      </c>
      <c r="F18" s="9"/>
      <c r="G18" s="9">
        <f t="shared" si="0"/>
        <v>0</v>
      </c>
    </row>
    <row r="19" spans="1:7" x14ac:dyDescent="0.3">
      <c r="A19" s="4" t="s">
        <v>24</v>
      </c>
      <c r="B19" s="4"/>
      <c r="C19" s="4">
        <v>300000</v>
      </c>
      <c r="D19" s="4"/>
      <c r="E19" s="10">
        <f t="shared" si="1"/>
        <v>0</v>
      </c>
      <c r="F19" s="10">
        <f>SUM(E20:E24)</f>
        <v>768600</v>
      </c>
      <c r="G19" s="9">
        <f t="shared" si="0"/>
        <v>1068600</v>
      </c>
    </row>
    <row r="20" spans="1:7" x14ac:dyDescent="0.3">
      <c r="A20" s="4"/>
      <c r="B20" s="4" t="s">
        <v>25</v>
      </c>
      <c r="C20" s="4"/>
      <c r="D20" s="4">
        <v>11</v>
      </c>
      <c r="E20" s="10">
        <f t="shared" si="1"/>
        <v>402600</v>
      </c>
      <c r="F20" s="9"/>
      <c r="G20" s="9">
        <f t="shared" si="0"/>
        <v>0</v>
      </c>
    </row>
    <row r="21" spans="1:7" x14ac:dyDescent="0.3">
      <c r="A21" s="4"/>
      <c r="B21" s="4" t="s">
        <v>26</v>
      </c>
      <c r="C21" s="4"/>
      <c r="D21" s="4">
        <v>1</v>
      </c>
      <c r="E21" s="10">
        <f t="shared" si="1"/>
        <v>36600</v>
      </c>
      <c r="F21" s="9"/>
      <c r="G21" s="9">
        <f t="shared" si="0"/>
        <v>0</v>
      </c>
    </row>
    <row r="22" spans="1:7" x14ac:dyDescent="0.3">
      <c r="A22" s="4"/>
      <c r="B22" s="4" t="s">
        <v>27</v>
      </c>
      <c r="C22" s="4"/>
      <c r="D22" s="4">
        <v>5</v>
      </c>
      <c r="E22" s="10">
        <f t="shared" si="1"/>
        <v>183000</v>
      </c>
      <c r="F22" s="9"/>
      <c r="G22" s="9">
        <f t="shared" si="0"/>
        <v>0</v>
      </c>
    </row>
    <row r="23" spans="1:7" x14ac:dyDescent="0.3">
      <c r="A23" s="4"/>
      <c r="B23" s="4" t="s">
        <v>28</v>
      </c>
      <c r="C23" s="4"/>
      <c r="D23" s="4">
        <v>1</v>
      </c>
      <c r="E23" s="10">
        <f t="shared" si="1"/>
        <v>36600</v>
      </c>
      <c r="F23" s="9"/>
      <c r="G23" s="9">
        <f t="shared" si="0"/>
        <v>0</v>
      </c>
    </row>
    <row r="24" spans="1:7" x14ac:dyDescent="0.3">
      <c r="A24" s="4"/>
      <c r="B24" s="4" t="s">
        <v>29</v>
      </c>
      <c r="C24" s="4"/>
      <c r="D24" s="4">
        <v>3</v>
      </c>
      <c r="E24" s="10">
        <f t="shared" si="1"/>
        <v>109800</v>
      </c>
      <c r="F24" s="9"/>
      <c r="G24" s="9">
        <f t="shared" si="0"/>
        <v>0</v>
      </c>
    </row>
    <row r="25" spans="1:7" x14ac:dyDescent="0.3">
      <c r="A25" s="4" t="s">
        <v>30</v>
      </c>
      <c r="B25" s="4"/>
      <c r="C25" s="4">
        <v>300000</v>
      </c>
      <c r="D25" s="4"/>
      <c r="E25" s="10">
        <f t="shared" si="1"/>
        <v>0</v>
      </c>
      <c r="F25" s="10">
        <f>SUM(E26:E30)</f>
        <v>1720200</v>
      </c>
      <c r="G25" s="9">
        <f t="shared" si="0"/>
        <v>2020200</v>
      </c>
    </row>
    <row r="26" spans="1:7" x14ac:dyDescent="0.3">
      <c r="A26" s="4"/>
      <c r="B26" s="4" t="s">
        <v>31</v>
      </c>
      <c r="C26" s="4"/>
      <c r="D26" s="4">
        <v>38</v>
      </c>
      <c r="E26" s="10">
        <f t="shared" si="1"/>
        <v>1390800</v>
      </c>
      <c r="F26" s="9"/>
      <c r="G26" s="9">
        <f t="shared" si="0"/>
        <v>0</v>
      </c>
    </row>
    <row r="27" spans="1:7" x14ac:dyDescent="0.3">
      <c r="A27" s="4"/>
      <c r="B27" s="4" t="s">
        <v>32</v>
      </c>
      <c r="C27" s="4"/>
      <c r="D27" s="4">
        <v>5</v>
      </c>
      <c r="E27" s="10">
        <f t="shared" si="1"/>
        <v>183000</v>
      </c>
      <c r="F27" s="9"/>
      <c r="G27" s="9">
        <f t="shared" si="0"/>
        <v>0</v>
      </c>
    </row>
    <row r="28" spans="1:7" x14ac:dyDescent="0.3">
      <c r="A28" s="4"/>
      <c r="B28" s="4" t="s">
        <v>33</v>
      </c>
      <c r="C28" s="4"/>
      <c r="D28" s="4">
        <v>2</v>
      </c>
      <c r="E28" s="10">
        <f t="shared" si="1"/>
        <v>73200</v>
      </c>
      <c r="F28" s="9"/>
      <c r="G28" s="9">
        <f t="shared" si="0"/>
        <v>0</v>
      </c>
    </row>
    <row r="29" spans="1:7" x14ac:dyDescent="0.3">
      <c r="A29" s="4"/>
      <c r="B29" s="4" t="s">
        <v>34</v>
      </c>
      <c r="C29" s="4"/>
      <c r="D29" s="4">
        <v>1</v>
      </c>
      <c r="E29" s="10">
        <f t="shared" si="1"/>
        <v>36600</v>
      </c>
      <c r="F29" s="9"/>
      <c r="G29" s="9">
        <f t="shared" si="0"/>
        <v>0</v>
      </c>
    </row>
    <row r="30" spans="1:7" x14ac:dyDescent="0.3">
      <c r="A30" s="4"/>
      <c r="B30" s="4" t="s">
        <v>35</v>
      </c>
      <c r="C30" s="4"/>
      <c r="D30" s="4">
        <v>1</v>
      </c>
      <c r="E30" s="10">
        <f t="shared" si="1"/>
        <v>36600</v>
      </c>
      <c r="F30" s="9"/>
      <c r="G30" s="9">
        <f t="shared" si="0"/>
        <v>0</v>
      </c>
    </row>
    <row r="31" spans="1:7" x14ac:dyDescent="0.3">
      <c r="A31" s="4" t="s">
        <v>36</v>
      </c>
      <c r="B31" s="4"/>
      <c r="C31" s="4">
        <v>300000</v>
      </c>
      <c r="D31" s="4"/>
      <c r="E31" s="10">
        <f t="shared" si="1"/>
        <v>0</v>
      </c>
      <c r="F31" s="10">
        <f>SUM(E32:E33)</f>
        <v>622200</v>
      </c>
      <c r="G31" s="9">
        <f t="shared" si="0"/>
        <v>922200</v>
      </c>
    </row>
    <row r="32" spans="1:7" x14ac:dyDescent="0.3">
      <c r="A32" s="4"/>
      <c r="B32" s="4" t="s">
        <v>37</v>
      </c>
      <c r="C32" s="4"/>
      <c r="D32" s="4">
        <v>14</v>
      </c>
      <c r="E32" s="10">
        <f t="shared" si="1"/>
        <v>512400</v>
      </c>
      <c r="F32" s="9"/>
      <c r="G32" s="9">
        <f t="shared" si="0"/>
        <v>0</v>
      </c>
    </row>
    <row r="33" spans="1:7" x14ac:dyDescent="0.3">
      <c r="A33" s="4"/>
      <c r="B33" s="4" t="s">
        <v>38</v>
      </c>
      <c r="C33" s="4"/>
      <c r="D33" s="4">
        <v>3</v>
      </c>
      <c r="E33" s="10">
        <f t="shared" si="1"/>
        <v>109800</v>
      </c>
      <c r="F33" s="9"/>
      <c r="G33" s="9">
        <f t="shared" si="0"/>
        <v>0</v>
      </c>
    </row>
    <row r="34" spans="1:7" x14ac:dyDescent="0.3">
      <c r="A34" s="4" t="s">
        <v>39</v>
      </c>
      <c r="B34" s="4"/>
      <c r="C34" s="4">
        <v>300000</v>
      </c>
      <c r="D34" s="4"/>
      <c r="E34" s="10">
        <f t="shared" si="1"/>
        <v>0</v>
      </c>
      <c r="F34" s="10">
        <f>SUM(E35:E42)</f>
        <v>1317600</v>
      </c>
      <c r="G34" s="9">
        <f t="shared" si="0"/>
        <v>1617600</v>
      </c>
    </row>
    <row r="35" spans="1:7" x14ac:dyDescent="0.3">
      <c r="A35" s="4"/>
      <c r="B35" s="4" t="s">
        <v>40</v>
      </c>
      <c r="C35" s="4"/>
      <c r="D35" s="4">
        <v>3</v>
      </c>
      <c r="E35" s="10">
        <f t="shared" si="1"/>
        <v>109800</v>
      </c>
      <c r="F35" s="9"/>
      <c r="G35" s="9">
        <f t="shared" si="0"/>
        <v>0</v>
      </c>
    </row>
    <row r="36" spans="1:7" x14ac:dyDescent="0.3">
      <c r="A36" s="4"/>
      <c r="B36" s="4" t="s">
        <v>41</v>
      </c>
      <c r="C36" s="4"/>
      <c r="D36" s="4">
        <v>2</v>
      </c>
      <c r="E36" s="10">
        <f t="shared" si="1"/>
        <v>73200</v>
      </c>
      <c r="F36" s="9"/>
      <c r="G36" s="9">
        <f t="shared" si="0"/>
        <v>0</v>
      </c>
    </row>
    <row r="37" spans="1:7" x14ac:dyDescent="0.3">
      <c r="A37" s="4"/>
      <c r="B37" s="4" t="s">
        <v>42</v>
      </c>
      <c r="C37" s="4"/>
      <c r="D37" s="4">
        <v>3</v>
      </c>
      <c r="E37" s="10">
        <f t="shared" si="1"/>
        <v>109800</v>
      </c>
      <c r="F37" s="9"/>
      <c r="G37" s="9">
        <f t="shared" si="0"/>
        <v>0</v>
      </c>
    </row>
    <row r="38" spans="1:7" x14ac:dyDescent="0.3">
      <c r="A38" s="4"/>
      <c r="B38" s="4" t="s">
        <v>43</v>
      </c>
      <c r="C38" s="4"/>
      <c r="D38" s="4">
        <v>2</v>
      </c>
      <c r="E38" s="10">
        <f t="shared" si="1"/>
        <v>73200</v>
      </c>
      <c r="F38" s="9"/>
      <c r="G38" s="9">
        <f t="shared" si="0"/>
        <v>0</v>
      </c>
    </row>
    <row r="39" spans="1:7" x14ac:dyDescent="0.3">
      <c r="A39" s="4"/>
      <c r="B39" s="4" t="s">
        <v>44</v>
      </c>
      <c r="C39" s="4"/>
      <c r="D39" s="4">
        <v>9</v>
      </c>
      <c r="E39" s="10">
        <f t="shared" si="1"/>
        <v>329400</v>
      </c>
      <c r="F39" s="9"/>
      <c r="G39" s="9">
        <f t="shared" si="0"/>
        <v>0</v>
      </c>
    </row>
    <row r="40" spans="1:7" x14ac:dyDescent="0.3">
      <c r="A40" s="4"/>
      <c r="B40" s="4" t="s">
        <v>45</v>
      </c>
      <c r="C40" s="4"/>
      <c r="D40" s="4">
        <v>15</v>
      </c>
      <c r="E40" s="10">
        <f t="shared" si="1"/>
        <v>549000</v>
      </c>
      <c r="F40" s="9"/>
      <c r="G40" s="9">
        <f t="shared" si="0"/>
        <v>0</v>
      </c>
    </row>
    <row r="41" spans="1:7" x14ac:dyDescent="0.3">
      <c r="A41" s="4"/>
      <c r="B41" s="4" t="s">
        <v>46</v>
      </c>
      <c r="C41" s="4"/>
      <c r="D41" s="4">
        <v>1</v>
      </c>
      <c r="E41" s="10">
        <f t="shared" si="1"/>
        <v>36600</v>
      </c>
      <c r="F41" s="9"/>
      <c r="G41" s="9">
        <f t="shared" si="0"/>
        <v>0</v>
      </c>
    </row>
    <row r="42" spans="1:7" x14ac:dyDescent="0.3">
      <c r="A42" s="4"/>
      <c r="B42" s="4" t="s">
        <v>47</v>
      </c>
      <c r="C42" s="4"/>
      <c r="D42" s="4">
        <v>1</v>
      </c>
      <c r="E42" s="10">
        <f t="shared" si="1"/>
        <v>36600</v>
      </c>
      <c r="F42" s="9"/>
      <c r="G42" s="9">
        <f t="shared" si="0"/>
        <v>0</v>
      </c>
    </row>
    <row r="43" spans="1:7" x14ac:dyDescent="0.3">
      <c r="A43" s="4" t="s">
        <v>48</v>
      </c>
      <c r="B43" s="4"/>
      <c r="C43" s="4">
        <v>300000</v>
      </c>
      <c r="D43" s="4"/>
      <c r="E43" s="10">
        <f t="shared" si="1"/>
        <v>0</v>
      </c>
      <c r="F43" s="10">
        <f>SUM(E44:E48)</f>
        <v>475800</v>
      </c>
      <c r="G43" s="9">
        <f t="shared" si="0"/>
        <v>775800</v>
      </c>
    </row>
    <row r="44" spans="1:7" x14ac:dyDescent="0.3">
      <c r="A44" s="4"/>
      <c r="B44" s="4" t="s">
        <v>49</v>
      </c>
      <c r="C44" s="4"/>
      <c r="D44" s="4">
        <v>1</v>
      </c>
      <c r="E44" s="10">
        <f t="shared" si="1"/>
        <v>36600</v>
      </c>
      <c r="F44" s="9"/>
      <c r="G44" s="9">
        <f t="shared" si="0"/>
        <v>0</v>
      </c>
    </row>
    <row r="45" spans="1:7" x14ac:dyDescent="0.3">
      <c r="A45" s="4"/>
      <c r="B45" s="4" t="s">
        <v>50</v>
      </c>
      <c r="C45" s="4"/>
      <c r="D45" s="4">
        <v>3</v>
      </c>
      <c r="E45" s="10">
        <f t="shared" si="1"/>
        <v>109800</v>
      </c>
      <c r="F45" s="9"/>
      <c r="G45" s="9">
        <f t="shared" si="0"/>
        <v>0</v>
      </c>
    </row>
    <row r="46" spans="1:7" x14ac:dyDescent="0.3">
      <c r="A46" s="4"/>
      <c r="B46" s="4" t="s">
        <v>51</v>
      </c>
      <c r="C46" s="4"/>
      <c r="D46" s="4">
        <v>4</v>
      </c>
      <c r="E46" s="10">
        <f t="shared" si="1"/>
        <v>146400</v>
      </c>
      <c r="F46" s="9"/>
      <c r="G46" s="9">
        <f t="shared" si="0"/>
        <v>0</v>
      </c>
    </row>
    <row r="47" spans="1:7" x14ac:dyDescent="0.3">
      <c r="A47" s="4"/>
      <c r="B47" s="4" t="s">
        <v>52</v>
      </c>
      <c r="C47" s="4"/>
      <c r="D47" s="4">
        <v>2</v>
      </c>
      <c r="E47" s="10">
        <f t="shared" si="1"/>
        <v>73200</v>
      </c>
      <c r="F47" s="9"/>
      <c r="G47" s="9">
        <f t="shared" si="0"/>
        <v>0</v>
      </c>
    </row>
    <row r="48" spans="1:7" x14ac:dyDescent="0.3">
      <c r="A48" s="4"/>
      <c r="B48" s="4" t="s">
        <v>53</v>
      </c>
      <c r="C48" s="4"/>
      <c r="D48" s="4">
        <v>3</v>
      </c>
      <c r="E48" s="10">
        <f t="shared" si="1"/>
        <v>109800</v>
      </c>
      <c r="F48" s="9"/>
      <c r="G48" s="9">
        <f t="shared" si="0"/>
        <v>0</v>
      </c>
    </row>
    <row r="49" spans="1:7" x14ac:dyDescent="0.3">
      <c r="A49" s="4" t="s">
        <v>54</v>
      </c>
      <c r="B49" s="4"/>
      <c r="C49" s="4">
        <v>300000</v>
      </c>
      <c r="D49" s="4"/>
      <c r="E49" s="10">
        <f t="shared" si="1"/>
        <v>0</v>
      </c>
      <c r="F49" s="10">
        <f>SUM(E50:E57)</f>
        <v>805200</v>
      </c>
      <c r="G49" s="9">
        <f t="shared" si="0"/>
        <v>1105200</v>
      </c>
    </row>
    <row r="50" spans="1:7" x14ac:dyDescent="0.3">
      <c r="A50" s="4"/>
      <c r="B50" s="4" t="s">
        <v>55</v>
      </c>
      <c r="C50" s="4"/>
      <c r="D50" s="4">
        <v>1</v>
      </c>
      <c r="E50" s="10">
        <f t="shared" si="1"/>
        <v>36600</v>
      </c>
      <c r="F50" s="9"/>
      <c r="G50" s="9">
        <f t="shared" si="0"/>
        <v>0</v>
      </c>
    </row>
    <row r="51" spans="1:7" x14ac:dyDescent="0.3">
      <c r="A51" s="4"/>
      <c r="B51" s="4" t="s">
        <v>56</v>
      </c>
      <c r="C51" s="4"/>
      <c r="D51" s="4">
        <v>3</v>
      </c>
      <c r="E51" s="10">
        <f t="shared" si="1"/>
        <v>109800</v>
      </c>
      <c r="F51" s="9"/>
      <c r="G51" s="9">
        <f t="shared" si="0"/>
        <v>0</v>
      </c>
    </row>
    <row r="52" spans="1:7" x14ac:dyDescent="0.3">
      <c r="A52" s="4"/>
      <c r="B52" s="4" t="s">
        <v>57</v>
      </c>
      <c r="C52" s="4"/>
      <c r="D52" s="4">
        <v>1</v>
      </c>
      <c r="E52" s="10">
        <f t="shared" si="1"/>
        <v>36600</v>
      </c>
      <c r="F52" s="9"/>
      <c r="G52" s="9">
        <f t="shared" si="0"/>
        <v>0</v>
      </c>
    </row>
    <row r="53" spans="1:7" x14ac:dyDescent="0.3">
      <c r="A53" s="4"/>
      <c r="B53" s="4" t="s">
        <v>58</v>
      </c>
      <c r="C53" s="4"/>
      <c r="D53" s="4">
        <v>8</v>
      </c>
      <c r="E53" s="10">
        <f t="shared" si="1"/>
        <v>292800</v>
      </c>
      <c r="F53" s="9"/>
      <c r="G53" s="9">
        <f t="shared" si="0"/>
        <v>0</v>
      </c>
    </row>
    <row r="54" spans="1:7" x14ac:dyDescent="0.3">
      <c r="A54" s="4"/>
      <c r="B54" s="4" t="s">
        <v>59</v>
      </c>
      <c r="C54" s="4"/>
      <c r="D54" s="4">
        <v>5</v>
      </c>
      <c r="E54" s="10">
        <f t="shared" si="1"/>
        <v>183000</v>
      </c>
      <c r="F54" s="9"/>
      <c r="G54" s="9">
        <f t="shared" si="0"/>
        <v>0</v>
      </c>
    </row>
    <row r="55" spans="1:7" x14ac:dyDescent="0.3">
      <c r="A55" s="4"/>
      <c r="B55" s="4" t="s">
        <v>60</v>
      </c>
      <c r="C55" s="4"/>
      <c r="D55" s="4">
        <v>1</v>
      </c>
      <c r="E55" s="10">
        <f t="shared" si="1"/>
        <v>36600</v>
      </c>
      <c r="F55" s="9"/>
      <c r="G55" s="9">
        <f t="shared" si="0"/>
        <v>0</v>
      </c>
    </row>
    <row r="56" spans="1:7" x14ac:dyDescent="0.3">
      <c r="A56" s="4"/>
      <c r="B56" s="4" t="s">
        <v>61</v>
      </c>
      <c r="C56" s="4"/>
      <c r="D56" s="4">
        <v>2</v>
      </c>
      <c r="E56" s="10">
        <f t="shared" si="1"/>
        <v>73200</v>
      </c>
      <c r="F56" s="9"/>
      <c r="G56" s="9">
        <f t="shared" si="0"/>
        <v>0</v>
      </c>
    </row>
    <row r="57" spans="1:7" x14ac:dyDescent="0.3">
      <c r="A57" s="4"/>
      <c r="B57" s="4" t="s">
        <v>62</v>
      </c>
      <c r="C57" s="4"/>
      <c r="D57" s="4">
        <v>1</v>
      </c>
      <c r="E57" s="10">
        <f t="shared" si="1"/>
        <v>36600</v>
      </c>
      <c r="F57" s="9"/>
      <c r="G57" s="9">
        <f t="shared" si="0"/>
        <v>0</v>
      </c>
    </row>
    <row r="58" spans="1:7" x14ac:dyDescent="0.3">
      <c r="A58" s="4" t="s">
        <v>63</v>
      </c>
      <c r="B58" s="4"/>
      <c r="C58" s="4">
        <v>300000</v>
      </c>
      <c r="D58" s="4"/>
      <c r="E58" s="10">
        <f t="shared" si="1"/>
        <v>0</v>
      </c>
      <c r="F58" s="10">
        <f>SUM(E59:E65)</f>
        <v>256200</v>
      </c>
      <c r="G58" s="9">
        <f t="shared" si="0"/>
        <v>556200</v>
      </c>
    </row>
    <row r="59" spans="1:7" x14ac:dyDescent="0.3">
      <c r="A59" s="4"/>
      <c r="B59" s="4" t="s">
        <v>64</v>
      </c>
      <c r="C59" s="4"/>
      <c r="D59" s="4">
        <v>1</v>
      </c>
      <c r="E59" s="10">
        <f t="shared" si="1"/>
        <v>36600</v>
      </c>
      <c r="F59" s="9"/>
      <c r="G59" s="9">
        <f t="shared" si="0"/>
        <v>0</v>
      </c>
    </row>
    <row r="60" spans="1:7" x14ac:dyDescent="0.3">
      <c r="A60" s="4"/>
      <c r="B60" s="4" t="s">
        <v>65</v>
      </c>
      <c r="C60" s="4"/>
      <c r="D60" s="4">
        <v>1</v>
      </c>
      <c r="E60" s="10">
        <f t="shared" si="1"/>
        <v>36600</v>
      </c>
      <c r="F60" s="9"/>
      <c r="G60" s="9">
        <f t="shared" si="0"/>
        <v>0</v>
      </c>
    </row>
    <row r="61" spans="1:7" x14ac:dyDescent="0.3">
      <c r="A61" s="4"/>
      <c r="B61" s="4" t="s">
        <v>66</v>
      </c>
      <c r="C61" s="4"/>
      <c r="D61" s="4">
        <v>1</v>
      </c>
      <c r="E61" s="10">
        <f t="shared" si="1"/>
        <v>36600</v>
      </c>
      <c r="F61" s="9"/>
      <c r="G61" s="9">
        <f t="shared" si="0"/>
        <v>0</v>
      </c>
    </row>
    <row r="62" spans="1:7" x14ac:dyDescent="0.3">
      <c r="A62" s="4"/>
      <c r="B62" s="4" t="s">
        <v>67</v>
      </c>
      <c r="C62" s="4"/>
      <c r="D62" s="4">
        <v>1</v>
      </c>
      <c r="E62" s="10">
        <f t="shared" si="1"/>
        <v>36600</v>
      </c>
      <c r="F62" s="9"/>
      <c r="G62" s="9">
        <f t="shared" si="0"/>
        <v>0</v>
      </c>
    </row>
    <row r="63" spans="1:7" x14ac:dyDescent="0.3">
      <c r="A63" s="4"/>
      <c r="B63" s="4" t="s">
        <v>37</v>
      </c>
      <c r="C63" s="4"/>
      <c r="D63" s="4">
        <v>1</v>
      </c>
      <c r="E63" s="10">
        <f t="shared" si="1"/>
        <v>36600</v>
      </c>
      <c r="F63" s="9"/>
      <c r="G63" s="9">
        <f t="shared" si="0"/>
        <v>0</v>
      </c>
    </row>
    <row r="64" spans="1:7" x14ac:dyDescent="0.3">
      <c r="A64" s="4"/>
      <c r="B64" s="4" t="s">
        <v>25</v>
      </c>
      <c r="C64" s="4"/>
      <c r="D64" s="4">
        <v>1</v>
      </c>
      <c r="E64" s="10">
        <f t="shared" si="1"/>
        <v>36600</v>
      </c>
      <c r="F64" s="9"/>
      <c r="G64" s="9">
        <f t="shared" si="0"/>
        <v>0</v>
      </c>
    </row>
    <row r="65" spans="1:7" x14ac:dyDescent="0.3">
      <c r="A65" s="4"/>
      <c r="B65" s="4" t="s">
        <v>68</v>
      </c>
      <c r="C65" s="4"/>
      <c r="D65" s="4">
        <v>1</v>
      </c>
      <c r="E65" s="10">
        <f t="shared" si="1"/>
        <v>36600</v>
      </c>
      <c r="F65" s="9"/>
      <c r="G65" s="9">
        <f t="shared" si="0"/>
        <v>0</v>
      </c>
    </row>
    <row r="66" spans="1:7" x14ac:dyDescent="0.3">
      <c r="A66" s="4" t="s">
        <v>79</v>
      </c>
      <c r="B66" s="4"/>
      <c r="C66" s="4">
        <v>300000</v>
      </c>
      <c r="D66" s="4"/>
      <c r="E66" s="10">
        <f t="shared" si="1"/>
        <v>0</v>
      </c>
      <c r="F66" s="10">
        <f>E67+E68</f>
        <v>73200</v>
      </c>
      <c r="G66" s="9">
        <f t="shared" si="0"/>
        <v>373200</v>
      </c>
    </row>
    <row r="67" spans="1:7" x14ac:dyDescent="0.3">
      <c r="A67" s="4"/>
      <c r="B67" s="4" t="s">
        <v>49</v>
      </c>
      <c r="C67" s="4"/>
      <c r="D67" s="4">
        <v>1</v>
      </c>
      <c r="E67" s="10">
        <f t="shared" si="1"/>
        <v>36600</v>
      </c>
      <c r="F67" s="9"/>
      <c r="G67" s="9">
        <f t="shared" si="0"/>
        <v>0</v>
      </c>
    </row>
    <row r="68" spans="1:7" x14ac:dyDescent="0.3">
      <c r="A68" s="4"/>
      <c r="B68" s="4" t="s">
        <v>50</v>
      </c>
      <c r="C68" s="4"/>
      <c r="D68" s="4">
        <v>1</v>
      </c>
      <c r="E68" s="10">
        <f t="shared" si="1"/>
        <v>36600</v>
      </c>
      <c r="F68" s="9"/>
      <c r="G68" s="9">
        <f t="shared" si="0"/>
        <v>0</v>
      </c>
    </row>
    <row r="69" spans="1:7" x14ac:dyDescent="0.3">
      <c r="A69" s="4" t="s">
        <v>80</v>
      </c>
      <c r="B69" s="4"/>
      <c r="C69" s="4">
        <v>300000</v>
      </c>
      <c r="D69" s="4"/>
      <c r="E69" s="10">
        <f t="shared" si="1"/>
        <v>0</v>
      </c>
      <c r="F69" s="10">
        <f>E70</f>
        <v>73200</v>
      </c>
      <c r="G69" s="9">
        <f t="shared" si="0"/>
        <v>373200</v>
      </c>
    </row>
    <row r="70" spans="1:7" x14ac:dyDescent="0.3">
      <c r="A70" s="4" t="s">
        <v>81</v>
      </c>
      <c r="B70" s="4"/>
      <c r="C70" s="4"/>
      <c r="D70" s="4">
        <v>2</v>
      </c>
      <c r="E70" s="10">
        <f t="shared" si="1"/>
        <v>73200</v>
      </c>
      <c r="F70" s="9"/>
      <c r="G70" s="9">
        <f t="shared" si="0"/>
        <v>0</v>
      </c>
    </row>
    <row r="71" spans="1:7" x14ac:dyDescent="0.3">
      <c r="A71" s="4" t="s">
        <v>69</v>
      </c>
      <c r="B71" s="4" t="s">
        <v>70</v>
      </c>
      <c r="C71" s="4">
        <v>300000</v>
      </c>
      <c r="D71" s="4">
        <v>22</v>
      </c>
      <c r="E71" s="10">
        <f t="shared" si="1"/>
        <v>805200</v>
      </c>
      <c r="F71" s="10">
        <f>E71</f>
        <v>805200</v>
      </c>
      <c r="G71" s="9">
        <f t="shared" si="0"/>
        <v>1105200</v>
      </c>
    </row>
    <row r="72" spans="1:7" x14ac:dyDescent="0.3">
      <c r="A72" s="4" t="s">
        <v>71</v>
      </c>
      <c r="B72" s="4"/>
      <c r="C72" s="4">
        <f>SUM(C3:C71)</f>
        <v>3600000</v>
      </c>
      <c r="D72" s="4">
        <f>SUM(D3:D71)</f>
        <v>220</v>
      </c>
      <c r="E72" s="10">
        <f t="shared" si="1"/>
        <v>8052000</v>
      </c>
      <c r="F72" s="9">
        <f>SUM(F3:F71)</f>
        <v>8052000</v>
      </c>
      <c r="G72" s="9">
        <f t="shared" ref="G72" si="2">F72+C72</f>
        <v>11652000</v>
      </c>
    </row>
    <row r="73" spans="1:7" x14ac:dyDescent="0.3">
      <c r="A73" s="4" t="s">
        <v>78</v>
      </c>
      <c r="B73" s="4"/>
      <c r="C73" s="4"/>
      <c r="D73" s="4"/>
      <c r="E73" s="9"/>
      <c r="F73" s="9"/>
      <c r="G73" s="9">
        <f>C78</f>
        <v>1500000</v>
      </c>
    </row>
    <row r="74" spans="1:7" x14ac:dyDescent="0.3">
      <c r="A74" t="s">
        <v>77</v>
      </c>
      <c r="E74" s="13">
        <v>1710000</v>
      </c>
      <c r="G74" s="13">
        <v>1710000</v>
      </c>
    </row>
    <row r="75" spans="1:7" x14ac:dyDescent="0.3">
      <c r="A75" s="11" t="s">
        <v>72</v>
      </c>
      <c r="B75" s="12"/>
      <c r="C75" s="8"/>
      <c r="G75" s="13">
        <f>G72+G73+G74</f>
        <v>14862000</v>
      </c>
    </row>
    <row r="76" spans="1:7" x14ac:dyDescent="0.3">
      <c r="A76" s="14" t="s">
        <v>73</v>
      </c>
      <c r="B76" s="15"/>
      <c r="C76" s="8">
        <v>13152000</v>
      </c>
    </row>
    <row r="77" spans="1:7" x14ac:dyDescent="0.3">
      <c r="A77" s="16" t="s">
        <v>74</v>
      </c>
      <c r="B77" s="12"/>
      <c r="C77" s="8">
        <v>3600000</v>
      </c>
    </row>
    <row r="78" spans="1:7" x14ac:dyDescent="0.3">
      <c r="A78" s="14" t="s">
        <v>75</v>
      </c>
      <c r="B78" s="15"/>
      <c r="C78" s="8">
        <v>1500000</v>
      </c>
    </row>
    <row r="79" spans="1:7" ht="28.8" x14ac:dyDescent="0.3">
      <c r="A79" s="16" t="s">
        <v>76</v>
      </c>
      <c r="B79" s="12"/>
      <c r="C79" s="8">
        <f>C76-C77-C78</f>
        <v>8052000</v>
      </c>
    </row>
    <row r="80" spans="1:7" ht="43.2" x14ac:dyDescent="0.3">
      <c r="A80" s="17" t="s">
        <v>5</v>
      </c>
      <c r="B80" s="18"/>
      <c r="C80" s="8">
        <f>C79/D72</f>
        <v>36600</v>
      </c>
    </row>
    <row r="81" spans="1:2" x14ac:dyDescent="0.3">
      <c r="A81" s="19"/>
      <c r="B8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F1CE-DE72-44F5-A93E-AF4376BCDBF8}">
  <dimension ref="A1:M76"/>
  <sheetViews>
    <sheetView tabSelected="1" workbookViewId="0">
      <selection activeCell="H78" sqref="H78"/>
    </sheetView>
  </sheetViews>
  <sheetFormatPr baseColWidth="10" defaultColWidth="14.6640625" defaultRowHeight="14.4" x14ac:dyDescent="0.3"/>
  <cols>
    <col min="1" max="2" width="14.6640625" style="4"/>
    <col min="3" max="3" width="8.109375" style="4" customWidth="1"/>
    <col min="4" max="4" width="8.6640625" style="4" customWidth="1"/>
    <col min="5" max="5" width="16.5546875" style="22" customWidth="1"/>
    <col min="6" max="6" width="14.6640625" style="22"/>
    <col min="7" max="8" width="14.6640625" style="20"/>
    <col min="9" max="10" width="14.6640625" style="32"/>
    <col min="11" max="11" width="14.6640625" style="4"/>
    <col min="12" max="13" width="14.6640625" style="45"/>
    <col min="14" max="16384" width="14.6640625" style="4"/>
  </cols>
  <sheetData>
    <row r="1" spans="1:13" s="46" customFormat="1" ht="76.05" customHeight="1" x14ac:dyDescent="0.3">
      <c r="E1" s="47" t="s">
        <v>84</v>
      </c>
      <c r="F1" s="48"/>
      <c r="G1" s="49" t="s">
        <v>85</v>
      </c>
      <c r="H1" s="48"/>
      <c r="I1" s="50" t="s">
        <v>86</v>
      </c>
      <c r="J1" s="51"/>
      <c r="L1" s="52" t="s">
        <v>83</v>
      </c>
      <c r="M1" s="53"/>
    </row>
    <row r="2" spans="1:13" s="5" customFormat="1" ht="112.95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23" t="s">
        <v>5</v>
      </c>
      <c r="F2" s="23" t="s">
        <v>7</v>
      </c>
      <c r="G2" s="21" t="s">
        <v>87</v>
      </c>
      <c r="H2" s="21" t="s">
        <v>7</v>
      </c>
      <c r="I2" s="31" t="s">
        <v>5</v>
      </c>
      <c r="J2" s="31" t="s">
        <v>7</v>
      </c>
      <c r="L2" s="44" t="s">
        <v>5</v>
      </c>
      <c r="M2" s="44" t="s">
        <v>7</v>
      </c>
    </row>
    <row r="3" spans="1:13" x14ac:dyDescent="0.3">
      <c r="A3" s="4" t="s">
        <v>8</v>
      </c>
      <c r="C3" s="4">
        <v>300000</v>
      </c>
      <c r="E3" s="34"/>
      <c r="F3" s="34">
        <v>812400</v>
      </c>
      <c r="G3" s="35"/>
      <c r="H3" s="35">
        <v>741490.90909090906</v>
      </c>
      <c r="I3" s="36"/>
      <c r="J3" s="36">
        <v>860777.77777777775</v>
      </c>
      <c r="M3" s="45">
        <v>890916.66666666674</v>
      </c>
    </row>
    <row r="4" spans="1:13" x14ac:dyDescent="0.3">
      <c r="B4" s="4" t="s">
        <v>9</v>
      </c>
      <c r="D4" s="4">
        <v>7</v>
      </c>
      <c r="E4" s="34">
        <v>256200</v>
      </c>
      <c r="F4" s="34">
        <v>0</v>
      </c>
      <c r="G4" s="35">
        <v>370745.45454545453</v>
      </c>
      <c r="H4" s="35">
        <v>0</v>
      </c>
      <c r="I4" s="36">
        <v>280388.88888888888</v>
      </c>
      <c r="J4" s="36">
        <v>0</v>
      </c>
      <c r="L4" s="45">
        <v>295458.33333333337</v>
      </c>
      <c r="M4" s="45">
        <v>0</v>
      </c>
    </row>
    <row r="5" spans="1:13" x14ac:dyDescent="0.3">
      <c r="B5" s="4" t="s">
        <v>10</v>
      </c>
      <c r="D5" s="4">
        <v>4</v>
      </c>
      <c r="E5" s="34">
        <v>146400</v>
      </c>
      <c r="F5" s="34">
        <v>0</v>
      </c>
      <c r="G5" s="35">
        <v>211854.54545454544</v>
      </c>
      <c r="H5" s="35">
        <v>0</v>
      </c>
      <c r="I5" s="36">
        <v>160222.22222222222</v>
      </c>
      <c r="J5" s="36">
        <v>0</v>
      </c>
      <c r="L5" s="45">
        <v>168833.33333333334</v>
      </c>
      <c r="M5" s="45">
        <v>0</v>
      </c>
    </row>
    <row r="6" spans="1:13" x14ac:dyDescent="0.3">
      <c r="B6" s="4" t="s">
        <v>11</v>
      </c>
      <c r="D6" s="4">
        <v>1</v>
      </c>
      <c r="E6" s="34">
        <v>36600</v>
      </c>
      <c r="F6" s="34">
        <v>0</v>
      </c>
      <c r="G6" s="35">
        <v>52963.63636363636</v>
      </c>
      <c r="H6" s="35">
        <v>0</v>
      </c>
      <c r="I6" s="36">
        <v>40055.555555555555</v>
      </c>
      <c r="J6" s="36">
        <v>0</v>
      </c>
      <c r="L6" s="45">
        <v>42208.333333333336</v>
      </c>
      <c r="M6" s="45">
        <v>0</v>
      </c>
    </row>
    <row r="7" spans="1:13" x14ac:dyDescent="0.3">
      <c r="B7" s="4" t="s">
        <v>12</v>
      </c>
      <c r="D7" s="4">
        <v>1</v>
      </c>
      <c r="E7" s="34">
        <v>36600</v>
      </c>
      <c r="F7" s="34">
        <v>0</v>
      </c>
      <c r="G7" s="35">
        <v>52963.63636363636</v>
      </c>
      <c r="H7" s="35">
        <v>0</v>
      </c>
      <c r="I7" s="36">
        <v>40055.555555555555</v>
      </c>
      <c r="J7" s="36">
        <v>0</v>
      </c>
      <c r="L7" s="45">
        <v>42208.333333333336</v>
      </c>
      <c r="M7" s="45">
        <v>0</v>
      </c>
    </row>
    <row r="8" spans="1:13" x14ac:dyDescent="0.3">
      <c r="B8" s="4" t="s">
        <v>13</v>
      </c>
      <c r="D8" s="4">
        <v>1</v>
      </c>
      <c r="E8" s="34">
        <v>36600</v>
      </c>
      <c r="F8" s="34">
        <v>0</v>
      </c>
      <c r="G8" s="35">
        <v>52963.63636363636</v>
      </c>
      <c r="H8" s="35">
        <v>0</v>
      </c>
      <c r="I8" s="36">
        <v>40055.555555555555</v>
      </c>
      <c r="J8" s="36">
        <v>0</v>
      </c>
      <c r="L8" s="45">
        <v>42208.333333333336</v>
      </c>
      <c r="M8" s="45">
        <v>0</v>
      </c>
    </row>
    <row r="9" spans="1:13" x14ac:dyDescent="0.3">
      <c r="A9" s="4" t="s">
        <v>14</v>
      </c>
      <c r="C9" s="4">
        <v>300000</v>
      </c>
      <c r="E9" s="34">
        <v>0</v>
      </c>
      <c r="F9" s="34">
        <v>922200</v>
      </c>
      <c r="G9" s="35">
        <v>0</v>
      </c>
      <c r="H9" s="35">
        <v>900381.81818181812</v>
      </c>
      <c r="I9" s="36">
        <v>0</v>
      </c>
      <c r="J9" s="36">
        <v>980944.44444444426</v>
      </c>
      <c r="L9" s="45">
        <v>0</v>
      </c>
      <c r="M9" s="45">
        <v>1017541.6666666669</v>
      </c>
    </row>
    <row r="10" spans="1:13" x14ac:dyDescent="0.3">
      <c r="B10" s="4" t="s">
        <v>15</v>
      </c>
      <c r="D10" s="4">
        <v>3</v>
      </c>
      <c r="E10" s="34">
        <v>109800</v>
      </c>
      <c r="F10" s="34">
        <v>0</v>
      </c>
      <c r="G10" s="35">
        <v>158890.90909090909</v>
      </c>
      <c r="H10" s="35">
        <v>0</v>
      </c>
      <c r="I10" s="36">
        <v>120166.66666666666</v>
      </c>
      <c r="J10" s="36">
        <v>0</v>
      </c>
      <c r="L10" s="45">
        <v>126625</v>
      </c>
      <c r="M10" s="45">
        <v>0</v>
      </c>
    </row>
    <row r="11" spans="1:13" x14ac:dyDescent="0.3">
      <c r="B11" s="4" t="s">
        <v>16</v>
      </c>
      <c r="D11" s="4">
        <v>2</v>
      </c>
      <c r="E11" s="34">
        <v>73200</v>
      </c>
      <c r="F11" s="34">
        <v>0</v>
      </c>
      <c r="G11" s="35">
        <v>105927.27272727272</v>
      </c>
      <c r="H11" s="35">
        <v>0</v>
      </c>
      <c r="I11" s="36">
        <v>80111.111111111109</v>
      </c>
      <c r="J11" s="36">
        <v>0</v>
      </c>
      <c r="L11" s="45">
        <v>84416.666666666672</v>
      </c>
      <c r="M11" s="45">
        <v>0</v>
      </c>
    </row>
    <row r="12" spans="1:13" x14ac:dyDescent="0.3">
      <c r="B12" s="4" t="s">
        <v>17</v>
      </c>
      <c r="D12" s="4">
        <v>2</v>
      </c>
      <c r="E12" s="34">
        <v>73200</v>
      </c>
      <c r="F12" s="34">
        <v>0</v>
      </c>
      <c r="G12" s="35">
        <v>105927.27272727272</v>
      </c>
      <c r="H12" s="35">
        <v>0</v>
      </c>
      <c r="I12" s="36">
        <v>80111.111111111109</v>
      </c>
      <c r="J12" s="36">
        <v>0</v>
      </c>
      <c r="L12" s="45">
        <v>84416.666666666672</v>
      </c>
      <c r="M12" s="45">
        <v>0</v>
      </c>
    </row>
    <row r="13" spans="1:13" x14ac:dyDescent="0.3">
      <c r="B13" s="4" t="s">
        <v>18</v>
      </c>
      <c r="D13" s="4">
        <v>2</v>
      </c>
      <c r="E13" s="34">
        <v>73200</v>
      </c>
      <c r="F13" s="34">
        <v>0</v>
      </c>
      <c r="G13" s="35">
        <v>105927.27272727272</v>
      </c>
      <c r="H13" s="35">
        <v>0</v>
      </c>
      <c r="I13" s="36">
        <v>80111.111111111109</v>
      </c>
      <c r="J13" s="36">
        <v>0</v>
      </c>
      <c r="L13" s="45">
        <v>84416.666666666672</v>
      </c>
      <c r="M13" s="45">
        <v>0</v>
      </c>
    </row>
    <row r="14" spans="1:13" x14ac:dyDescent="0.3">
      <c r="B14" s="4" t="s">
        <v>19</v>
      </c>
      <c r="D14" s="4">
        <v>4</v>
      </c>
      <c r="E14" s="34">
        <v>146400</v>
      </c>
      <c r="F14" s="34">
        <v>0</v>
      </c>
      <c r="G14" s="35">
        <v>211854.54545454544</v>
      </c>
      <c r="H14" s="35">
        <v>0</v>
      </c>
      <c r="I14" s="36">
        <v>160222.22222222222</v>
      </c>
      <c r="J14" s="36">
        <v>0</v>
      </c>
      <c r="L14" s="45">
        <v>168833.33333333334</v>
      </c>
      <c r="M14" s="45">
        <v>0</v>
      </c>
    </row>
    <row r="15" spans="1:13" x14ac:dyDescent="0.3">
      <c r="B15" s="4" t="s">
        <v>20</v>
      </c>
      <c r="D15" s="4">
        <v>1</v>
      </c>
      <c r="E15" s="34">
        <v>36600</v>
      </c>
      <c r="F15" s="34">
        <v>0</v>
      </c>
      <c r="G15" s="35">
        <v>52963.63636363636</v>
      </c>
      <c r="H15" s="35">
        <v>0</v>
      </c>
      <c r="I15" s="36">
        <v>40055.555555555555</v>
      </c>
      <c r="J15" s="36">
        <v>0</v>
      </c>
      <c r="L15" s="45">
        <v>42208.333333333336</v>
      </c>
      <c r="M15" s="45">
        <v>0</v>
      </c>
    </row>
    <row r="16" spans="1:13" x14ac:dyDescent="0.3">
      <c r="B16" s="4" t="s">
        <v>21</v>
      </c>
      <c r="D16" s="4">
        <v>1</v>
      </c>
      <c r="E16" s="34">
        <v>36600</v>
      </c>
      <c r="F16" s="34">
        <v>0</v>
      </c>
      <c r="G16" s="35">
        <v>52963.63636363636</v>
      </c>
      <c r="H16" s="35">
        <v>0</v>
      </c>
      <c r="I16" s="36">
        <v>40055.555555555555</v>
      </c>
      <c r="J16" s="36">
        <v>0</v>
      </c>
      <c r="L16" s="45">
        <v>42208.333333333336</v>
      </c>
      <c r="M16" s="45">
        <v>0</v>
      </c>
    </row>
    <row r="17" spans="1:13" x14ac:dyDescent="0.3">
      <c r="B17" s="4" t="s">
        <v>22</v>
      </c>
      <c r="D17" s="4">
        <v>1</v>
      </c>
      <c r="E17" s="34">
        <v>36600</v>
      </c>
      <c r="F17" s="34">
        <v>0</v>
      </c>
      <c r="G17" s="35">
        <v>52963.63636363636</v>
      </c>
      <c r="H17" s="35">
        <v>0</v>
      </c>
      <c r="I17" s="36">
        <v>40055.555555555555</v>
      </c>
      <c r="J17" s="36">
        <v>0</v>
      </c>
      <c r="L17" s="45">
        <v>42208.333333333336</v>
      </c>
      <c r="M17" s="45">
        <v>0</v>
      </c>
    </row>
    <row r="18" spans="1:13" x14ac:dyDescent="0.3">
      <c r="B18" s="4" t="s">
        <v>23</v>
      </c>
      <c r="D18" s="4">
        <v>1</v>
      </c>
      <c r="E18" s="34">
        <v>36600</v>
      </c>
      <c r="F18" s="34">
        <v>0</v>
      </c>
      <c r="G18" s="35">
        <v>52963.63636363636</v>
      </c>
      <c r="H18" s="35">
        <v>0</v>
      </c>
      <c r="I18" s="36">
        <v>40055.555555555555</v>
      </c>
      <c r="J18" s="36">
        <v>0</v>
      </c>
      <c r="L18" s="45">
        <v>42208.333333333336</v>
      </c>
      <c r="M18" s="45">
        <v>0</v>
      </c>
    </row>
    <row r="19" spans="1:13" x14ac:dyDescent="0.3">
      <c r="A19" s="4" t="s">
        <v>24</v>
      </c>
      <c r="C19" s="4">
        <v>300000</v>
      </c>
      <c r="E19" s="34">
        <v>0</v>
      </c>
      <c r="F19" s="34">
        <v>1068600</v>
      </c>
      <c r="G19" s="35">
        <v>0</v>
      </c>
      <c r="H19" s="35">
        <v>1112236.3636363635</v>
      </c>
      <c r="I19" s="36">
        <v>0</v>
      </c>
      <c r="J19" s="36">
        <v>1141166.6666666665</v>
      </c>
      <c r="L19" s="45">
        <v>0</v>
      </c>
      <c r="M19" s="45">
        <v>1186375</v>
      </c>
    </row>
    <row r="20" spans="1:13" x14ac:dyDescent="0.3">
      <c r="B20" s="4" t="s">
        <v>25</v>
      </c>
      <c r="D20" s="4">
        <v>11</v>
      </c>
      <c r="E20" s="34">
        <v>402600</v>
      </c>
      <c r="F20" s="34">
        <v>0</v>
      </c>
      <c r="G20" s="35">
        <v>582600</v>
      </c>
      <c r="H20" s="35">
        <v>0</v>
      </c>
      <c r="I20" s="36">
        <v>440611.11111111112</v>
      </c>
      <c r="J20" s="36">
        <v>0</v>
      </c>
      <c r="L20" s="45">
        <v>464291.66666666669</v>
      </c>
      <c r="M20" s="45">
        <v>0</v>
      </c>
    </row>
    <row r="21" spans="1:13" x14ac:dyDescent="0.3">
      <c r="B21" s="4" t="s">
        <v>26</v>
      </c>
      <c r="D21" s="4">
        <v>1</v>
      </c>
      <c r="E21" s="34">
        <v>36600</v>
      </c>
      <c r="F21" s="34">
        <v>0</v>
      </c>
      <c r="G21" s="35">
        <v>52963.63636363636</v>
      </c>
      <c r="H21" s="35">
        <v>0</v>
      </c>
      <c r="I21" s="36">
        <v>40055.555555555555</v>
      </c>
      <c r="J21" s="36">
        <v>0</v>
      </c>
      <c r="L21" s="45">
        <v>42208.333333333336</v>
      </c>
      <c r="M21" s="45">
        <v>0</v>
      </c>
    </row>
    <row r="22" spans="1:13" x14ac:dyDescent="0.3">
      <c r="B22" s="4" t="s">
        <v>27</v>
      </c>
      <c r="D22" s="4">
        <v>5</v>
      </c>
      <c r="E22" s="34">
        <v>183000</v>
      </c>
      <c r="F22" s="34">
        <v>0</v>
      </c>
      <c r="G22" s="35">
        <v>264818.18181818182</v>
      </c>
      <c r="H22" s="35">
        <v>0</v>
      </c>
      <c r="I22" s="36">
        <v>200277.77777777778</v>
      </c>
      <c r="J22" s="36">
        <v>0</v>
      </c>
      <c r="L22" s="45">
        <v>211041.66666666669</v>
      </c>
      <c r="M22" s="45">
        <v>0</v>
      </c>
    </row>
    <row r="23" spans="1:13" x14ac:dyDescent="0.3">
      <c r="B23" s="4" t="s">
        <v>28</v>
      </c>
      <c r="D23" s="4">
        <v>1</v>
      </c>
      <c r="E23" s="34">
        <v>36600</v>
      </c>
      <c r="F23" s="34">
        <v>0</v>
      </c>
      <c r="G23" s="35">
        <v>52963.63636363636</v>
      </c>
      <c r="H23" s="35">
        <v>0</v>
      </c>
      <c r="I23" s="36">
        <v>40055.555555555555</v>
      </c>
      <c r="J23" s="36">
        <v>0</v>
      </c>
      <c r="L23" s="45">
        <v>42208.333333333336</v>
      </c>
      <c r="M23" s="45">
        <v>0</v>
      </c>
    </row>
    <row r="24" spans="1:13" x14ac:dyDescent="0.3">
      <c r="B24" s="4" t="s">
        <v>29</v>
      </c>
      <c r="D24" s="4">
        <v>3</v>
      </c>
      <c r="E24" s="34">
        <v>109800</v>
      </c>
      <c r="F24" s="34">
        <v>0</v>
      </c>
      <c r="G24" s="35">
        <v>158890.90909090909</v>
      </c>
      <c r="H24" s="35">
        <v>0</v>
      </c>
      <c r="I24" s="36">
        <v>120166.66666666666</v>
      </c>
      <c r="J24" s="36">
        <v>0</v>
      </c>
      <c r="L24" s="45">
        <v>126625</v>
      </c>
      <c r="M24" s="45">
        <v>0</v>
      </c>
    </row>
    <row r="25" spans="1:13" x14ac:dyDescent="0.3">
      <c r="A25" s="4" t="s">
        <v>30</v>
      </c>
      <c r="C25" s="4">
        <v>300000</v>
      </c>
      <c r="E25" s="34">
        <v>0</v>
      </c>
      <c r="F25" s="34">
        <v>2020200</v>
      </c>
      <c r="G25" s="35">
        <v>0</v>
      </c>
      <c r="H25" s="35">
        <v>2489290.9090909087</v>
      </c>
      <c r="I25" s="36">
        <v>0</v>
      </c>
      <c r="J25" s="36">
        <v>2182611.111111111</v>
      </c>
      <c r="L25" s="45">
        <v>0</v>
      </c>
      <c r="M25" s="45">
        <v>2283791.666666667</v>
      </c>
    </row>
    <row r="26" spans="1:13" x14ac:dyDescent="0.3">
      <c r="B26" s="4" t="s">
        <v>31</v>
      </c>
      <c r="D26" s="4">
        <v>38</v>
      </c>
      <c r="E26" s="34">
        <v>1390800</v>
      </c>
      <c r="F26" s="34">
        <v>0</v>
      </c>
      <c r="G26" s="35">
        <v>2012618.1818181816</v>
      </c>
      <c r="H26" s="35">
        <v>0</v>
      </c>
      <c r="I26" s="36">
        <v>1522111.111111111</v>
      </c>
      <c r="J26" s="36">
        <v>0</v>
      </c>
      <c r="L26" s="45">
        <v>1603916.6666666667</v>
      </c>
      <c r="M26" s="45">
        <v>0</v>
      </c>
    </row>
    <row r="27" spans="1:13" x14ac:dyDescent="0.3">
      <c r="B27" s="4" t="s">
        <v>32</v>
      </c>
      <c r="D27" s="4">
        <v>5</v>
      </c>
      <c r="E27" s="34">
        <v>183000</v>
      </c>
      <c r="F27" s="34">
        <v>0</v>
      </c>
      <c r="G27" s="35">
        <v>264818.18181818182</v>
      </c>
      <c r="H27" s="35">
        <v>0</v>
      </c>
      <c r="I27" s="36">
        <v>200277.77777777778</v>
      </c>
      <c r="J27" s="36">
        <v>0</v>
      </c>
      <c r="L27" s="45">
        <v>211041.66666666669</v>
      </c>
      <c r="M27" s="45">
        <v>0</v>
      </c>
    </row>
    <row r="28" spans="1:13" x14ac:dyDescent="0.3">
      <c r="B28" s="4" t="s">
        <v>33</v>
      </c>
      <c r="D28" s="4">
        <v>2</v>
      </c>
      <c r="E28" s="34">
        <v>73200</v>
      </c>
      <c r="F28" s="34">
        <v>0</v>
      </c>
      <c r="G28" s="35">
        <v>105927.27272727272</v>
      </c>
      <c r="H28" s="35">
        <v>0</v>
      </c>
      <c r="I28" s="36">
        <v>80111.111111111109</v>
      </c>
      <c r="J28" s="36">
        <v>0</v>
      </c>
      <c r="L28" s="45">
        <v>84416.666666666672</v>
      </c>
      <c r="M28" s="45">
        <v>0</v>
      </c>
    </row>
    <row r="29" spans="1:13" x14ac:dyDescent="0.3">
      <c r="B29" s="4" t="s">
        <v>34</v>
      </c>
      <c r="D29" s="4">
        <v>1</v>
      </c>
      <c r="E29" s="34">
        <v>36600</v>
      </c>
      <c r="F29" s="34">
        <v>0</v>
      </c>
      <c r="G29" s="35">
        <v>52963.63636363636</v>
      </c>
      <c r="H29" s="35">
        <v>0</v>
      </c>
      <c r="I29" s="36">
        <v>40055.555555555555</v>
      </c>
      <c r="J29" s="36">
        <v>0</v>
      </c>
      <c r="L29" s="45">
        <v>42208.333333333336</v>
      </c>
      <c r="M29" s="45">
        <v>0</v>
      </c>
    </row>
    <row r="30" spans="1:13" x14ac:dyDescent="0.3">
      <c r="B30" s="4" t="s">
        <v>35</v>
      </c>
      <c r="D30" s="4">
        <v>1</v>
      </c>
      <c r="E30" s="34">
        <v>36600</v>
      </c>
      <c r="F30" s="34">
        <v>0</v>
      </c>
      <c r="G30" s="35">
        <v>52963.63636363636</v>
      </c>
      <c r="H30" s="35">
        <v>0</v>
      </c>
      <c r="I30" s="36">
        <v>40055.555555555555</v>
      </c>
      <c r="J30" s="36">
        <v>0</v>
      </c>
      <c r="L30" s="45">
        <v>42208.333333333336</v>
      </c>
      <c r="M30" s="45">
        <v>0</v>
      </c>
    </row>
    <row r="31" spans="1:13" x14ac:dyDescent="0.3">
      <c r="A31" s="4" t="s">
        <v>36</v>
      </c>
      <c r="C31" s="4">
        <v>300000</v>
      </c>
      <c r="E31" s="34">
        <v>0</v>
      </c>
      <c r="F31" s="34">
        <v>922200</v>
      </c>
      <c r="G31" s="35">
        <v>0</v>
      </c>
      <c r="H31" s="35">
        <v>900381.81818181812</v>
      </c>
      <c r="I31" s="36">
        <v>0</v>
      </c>
      <c r="J31" s="36">
        <v>980944.44444444438</v>
      </c>
      <c r="L31" s="45">
        <v>0</v>
      </c>
      <c r="M31" s="45">
        <v>1017541.6666666667</v>
      </c>
    </row>
    <row r="32" spans="1:13" x14ac:dyDescent="0.3">
      <c r="B32" s="4" t="s">
        <v>37</v>
      </c>
      <c r="D32" s="4">
        <v>14</v>
      </c>
      <c r="E32" s="34">
        <v>512400</v>
      </c>
      <c r="F32" s="34">
        <v>0</v>
      </c>
      <c r="G32" s="35">
        <v>741490.90909090906</v>
      </c>
      <c r="H32" s="35">
        <v>0</v>
      </c>
      <c r="I32" s="36">
        <v>560777.77777777775</v>
      </c>
      <c r="J32" s="36">
        <v>0</v>
      </c>
      <c r="L32" s="45">
        <v>590916.66666666674</v>
      </c>
      <c r="M32" s="45">
        <v>0</v>
      </c>
    </row>
    <row r="33" spans="1:13" x14ac:dyDescent="0.3">
      <c r="B33" s="4" t="s">
        <v>38</v>
      </c>
      <c r="D33" s="4">
        <v>3</v>
      </c>
      <c r="E33" s="34">
        <v>109800</v>
      </c>
      <c r="F33" s="34">
        <v>0</v>
      </c>
      <c r="G33" s="35">
        <v>158890.90909090909</v>
      </c>
      <c r="H33" s="35">
        <v>0</v>
      </c>
      <c r="I33" s="36">
        <v>120166.66666666666</v>
      </c>
      <c r="J33" s="36">
        <v>0</v>
      </c>
      <c r="L33" s="45">
        <v>126625</v>
      </c>
      <c r="M33" s="45">
        <v>0</v>
      </c>
    </row>
    <row r="34" spans="1:13" x14ac:dyDescent="0.3">
      <c r="A34" s="4" t="s">
        <v>39</v>
      </c>
      <c r="C34" s="4">
        <v>300000</v>
      </c>
      <c r="E34" s="34">
        <v>0</v>
      </c>
      <c r="F34" s="34">
        <v>1617600</v>
      </c>
      <c r="G34" s="35">
        <v>0</v>
      </c>
      <c r="H34" s="35">
        <v>1906690.9090909092</v>
      </c>
      <c r="I34" s="36">
        <v>0</v>
      </c>
      <c r="J34" s="36">
        <v>1742000</v>
      </c>
      <c r="L34" s="45">
        <v>0</v>
      </c>
      <c r="M34" s="45">
        <v>1819500</v>
      </c>
    </row>
    <row r="35" spans="1:13" x14ac:dyDescent="0.3">
      <c r="B35" s="4" t="s">
        <v>40</v>
      </c>
      <c r="D35" s="4">
        <v>3</v>
      </c>
      <c r="E35" s="34">
        <v>109800</v>
      </c>
      <c r="F35" s="34">
        <v>0</v>
      </c>
      <c r="G35" s="35">
        <v>158890.90909090909</v>
      </c>
      <c r="H35" s="35">
        <v>0</v>
      </c>
      <c r="I35" s="36">
        <v>120166.66666666666</v>
      </c>
      <c r="J35" s="36">
        <v>0</v>
      </c>
      <c r="L35" s="45">
        <v>126625</v>
      </c>
      <c r="M35" s="45">
        <v>0</v>
      </c>
    </row>
    <row r="36" spans="1:13" x14ac:dyDescent="0.3">
      <c r="B36" s="4" t="s">
        <v>41</v>
      </c>
      <c r="D36" s="4">
        <v>2</v>
      </c>
      <c r="E36" s="34">
        <v>73200</v>
      </c>
      <c r="F36" s="34">
        <v>0</v>
      </c>
      <c r="G36" s="35">
        <v>105927.27272727272</v>
      </c>
      <c r="H36" s="35">
        <v>0</v>
      </c>
      <c r="I36" s="36">
        <v>80111.111111111109</v>
      </c>
      <c r="J36" s="36">
        <v>0</v>
      </c>
      <c r="L36" s="45">
        <v>84416.666666666672</v>
      </c>
      <c r="M36" s="45">
        <v>0</v>
      </c>
    </row>
    <row r="37" spans="1:13" x14ac:dyDescent="0.3">
      <c r="B37" s="4" t="s">
        <v>42</v>
      </c>
      <c r="D37" s="4">
        <v>3</v>
      </c>
      <c r="E37" s="34">
        <v>109800</v>
      </c>
      <c r="F37" s="34">
        <v>0</v>
      </c>
      <c r="G37" s="35">
        <v>158890.90909090909</v>
      </c>
      <c r="H37" s="35">
        <v>0</v>
      </c>
      <c r="I37" s="36">
        <v>120166.66666666666</v>
      </c>
      <c r="J37" s="36">
        <v>0</v>
      </c>
      <c r="L37" s="45">
        <v>126625</v>
      </c>
      <c r="M37" s="45">
        <v>0</v>
      </c>
    </row>
    <row r="38" spans="1:13" x14ac:dyDescent="0.3">
      <c r="B38" s="4" t="s">
        <v>43</v>
      </c>
      <c r="D38" s="4">
        <v>2</v>
      </c>
      <c r="E38" s="34">
        <v>73200</v>
      </c>
      <c r="F38" s="34">
        <v>0</v>
      </c>
      <c r="G38" s="35">
        <v>105927.27272727272</v>
      </c>
      <c r="H38" s="35">
        <v>0</v>
      </c>
      <c r="I38" s="36">
        <v>80111.111111111109</v>
      </c>
      <c r="J38" s="36">
        <v>0</v>
      </c>
      <c r="L38" s="45">
        <v>84416.666666666672</v>
      </c>
      <c r="M38" s="45">
        <v>0</v>
      </c>
    </row>
    <row r="39" spans="1:13" x14ac:dyDescent="0.3">
      <c r="B39" s="4" t="s">
        <v>44</v>
      </c>
      <c r="D39" s="4">
        <v>9</v>
      </c>
      <c r="E39" s="34">
        <v>329400</v>
      </c>
      <c r="F39" s="34">
        <v>0</v>
      </c>
      <c r="G39" s="35">
        <v>476672.72727272724</v>
      </c>
      <c r="H39" s="35">
        <v>0</v>
      </c>
      <c r="I39" s="36">
        <v>360500</v>
      </c>
      <c r="J39" s="36">
        <v>0</v>
      </c>
      <c r="L39" s="45">
        <v>379875</v>
      </c>
      <c r="M39" s="45">
        <v>0</v>
      </c>
    </row>
    <row r="40" spans="1:13" x14ac:dyDescent="0.3">
      <c r="B40" s="4" t="s">
        <v>45</v>
      </c>
      <c r="D40" s="4">
        <v>15</v>
      </c>
      <c r="E40" s="34">
        <v>549000</v>
      </c>
      <c r="F40" s="34">
        <v>0</v>
      </c>
      <c r="G40" s="35">
        <v>794454.54545454541</v>
      </c>
      <c r="H40" s="35">
        <v>0</v>
      </c>
      <c r="I40" s="36">
        <v>600833.33333333337</v>
      </c>
      <c r="J40" s="36">
        <v>0</v>
      </c>
      <c r="L40" s="45">
        <v>633125</v>
      </c>
      <c r="M40" s="45">
        <v>0</v>
      </c>
    </row>
    <row r="41" spans="1:13" x14ac:dyDescent="0.3">
      <c r="B41" s="4" t="s">
        <v>46</v>
      </c>
      <c r="D41" s="4">
        <v>1</v>
      </c>
      <c r="E41" s="34">
        <v>36600</v>
      </c>
      <c r="F41" s="34">
        <v>0</v>
      </c>
      <c r="G41" s="35">
        <v>52963.63636363636</v>
      </c>
      <c r="H41" s="35">
        <v>0</v>
      </c>
      <c r="I41" s="36">
        <v>40055.555555555555</v>
      </c>
      <c r="J41" s="36">
        <v>0</v>
      </c>
      <c r="L41" s="45">
        <v>42208.333333333336</v>
      </c>
      <c r="M41" s="45">
        <v>0</v>
      </c>
    </row>
    <row r="42" spans="1:13" x14ac:dyDescent="0.3">
      <c r="B42" s="4" t="s">
        <v>47</v>
      </c>
      <c r="D42" s="4">
        <v>1</v>
      </c>
      <c r="E42" s="34">
        <v>36600</v>
      </c>
      <c r="F42" s="34">
        <v>0</v>
      </c>
      <c r="G42" s="35">
        <v>52963.63636363636</v>
      </c>
      <c r="H42" s="35">
        <v>0</v>
      </c>
      <c r="I42" s="36">
        <v>40055.555555555555</v>
      </c>
      <c r="J42" s="36">
        <v>0</v>
      </c>
      <c r="L42" s="45">
        <v>42208.333333333336</v>
      </c>
      <c r="M42" s="45">
        <v>0</v>
      </c>
    </row>
    <row r="43" spans="1:13" x14ac:dyDescent="0.3">
      <c r="A43" s="4" t="s">
        <v>48</v>
      </c>
      <c r="C43" s="4">
        <v>300000</v>
      </c>
      <c r="E43" s="34">
        <v>0</v>
      </c>
      <c r="F43" s="34">
        <v>775800</v>
      </c>
      <c r="G43" s="35">
        <v>0</v>
      </c>
      <c r="H43" s="35">
        <v>688527.27272727271</v>
      </c>
      <c r="I43" s="36">
        <v>0</v>
      </c>
      <c r="J43" s="36">
        <v>820722.22222222225</v>
      </c>
      <c r="L43" s="45">
        <v>0</v>
      </c>
      <c r="M43" s="45">
        <v>848708.33333333337</v>
      </c>
    </row>
    <row r="44" spans="1:13" x14ac:dyDescent="0.3">
      <c r="B44" s="4" t="s">
        <v>49</v>
      </c>
      <c r="D44" s="4">
        <v>1</v>
      </c>
      <c r="E44" s="34">
        <v>36600</v>
      </c>
      <c r="F44" s="34">
        <v>0</v>
      </c>
      <c r="G44" s="35">
        <v>52963.63636363636</v>
      </c>
      <c r="H44" s="35">
        <v>0</v>
      </c>
      <c r="I44" s="36">
        <v>40055.555555555555</v>
      </c>
      <c r="J44" s="36">
        <v>0</v>
      </c>
      <c r="L44" s="45">
        <v>42208.333333333336</v>
      </c>
      <c r="M44" s="45">
        <v>0</v>
      </c>
    </row>
    <row r="45" spans="1:13" x14ac:dyDescent="0.3">
      <c r="B45" s="4" t="s">
        <v>50</v>
      </c>
      <c r="D45" s="4">
        <v>3</v>
      </c>
      <c r="E45" s="34">
        <v>109800</v>
      </c>
      <c r="F45" s="34">
        <v>0</v>
      </c>
      <c r="G45" s="35">
        <v>158890.90909090909</v>
      </c>
      <c r="H45" s="35">
        <v>0</v>
      </c>
      <c r="I45" s="36">
        <v>120166.66666666666</v>
      </c>
      <c r="J45" s="36">
        <v>0</v>
      </c>
      <c r="L45" s="45">
        <v>126625</v>
      </c>
      <c r="M45" s="45">
        <v>0</v>
      </c>
    </row>
    <row r="46" spans="1:13" x14ac:dyDescent="0.3">
      <c r="B46" s="4" t="s">
        <v>51</v>
      </c>
      <c r="D46" s="4">
        <v>4</v>
      </c>
      <c r="E46" s="34">
        <v>146400</v>
      </c>
      <c r="F46" s="34">
        <v>0</v>
      </c>
      <c r="G46" s="35">
        <v>211854.54545454544</v>
      </c>
      <c r="H46" s="35">
        <v>0</v>
      </c>
      <c r="I46" s="36">
        <v>160222.22222222222</v>
      </c>
      <c r="J46" s="36">
        <v>0</v>
      </c>
      <c r="L46" s="45">
        <v>168833.33333333334</v>
      </c>
      <c r="M46" s="45">
        <v>0</v>
      </c>
    </row>
    <row r="47" spans="1:13" x14ac:dyDescent="0.3">
      <c r="B47" s="4" t="s">
        <v>52</v>
      </c>
      <c r="D47" s="4">
        <v>2</v>
      </c>
      <c r="E47" s="34">
        <v>73200</v>
      </c>
      <c r="F47" s="34">
        <v>0</v>
      </c>
      <c r="G47" s="35">
        <v>105927.27272727272</v>
      </c>
      <c r="H47" s="35">
        <v>0</v>
      </c>
      <c r="I47" s="36">
        <v>80111.111111111109</v>
      </c>
      <c r="J47" s="36">
        <v>0</v>
      </c>
      <c r="L47" s="45">
        <v>84416.666666666672</v>
      </c>
      <c r="M47" s="45">
        <v>0</v>
      </c>
    </row>
    <row r="48" spans="1:13" x14ac:dyDescent="0.3">
      <c r="B48" s="4" t="s">
        <v>53</v>
      </c>
      <c r="D48" s="4">
        <v>3</v>
      </c>
      <c r="E48" s="34">
        <v>109800</v>
      </c>
      <c r="F48" s="34">
        <v>0</v>
      </c>
      <c r="G48" s="35">
        <v>158890.90909090909</v>
      </c>
      <c r="H48" s="35">
        <v>0</v>
      </c>
      <c r="I48" s="36">
        <v>120166.66666666666</v>
      </c>
      <c r="J48" s="36">
        <v>0</v>
      </c>
      <c r="L48" s="45">
        <v>126625</v>
      </c>
      <c r="M48" s="45">
        <v>0</v>
      </c>
    </row>
    <row r="49" spans="1:13" x14ac:dyDescent="0.3">
      <c r="A49" s="4" t="s">
        <v>54</v>
      </c>
      <c r="C49" s="4">
        <v>300000</v>
      </c>
      <c r="E49" s="34">
        <v>0</v>
      </c>
      <c r="F49" s="34">
        <v>1105200</v>
      </c>
      <c r="G49" s="35">
        <v>0</v>
      </c>
      <c r="H49" s="35">
        <v>1165200.0000000002</v>
      </c>
      <c r="I49" s="36">
        <v>0</v>
      </c>
      <c r="J49" s="36">
        <v>1181222.222222222</v>
      </c>
      <c r="L49" s="45">
        <v>0</v>
      </c>
      <c r="M49" s="45">
        <v>1228583.3333333335</v>
      </c>
    </row>
    <row r="50" spans="1:13" x14ac:dyDescent="0.3">
      <c r="B50" s="4" t="s">
        <v>55</v>
      </c>
      <c r="D50" s="4">
        <v>1</v>
      </c>
      <c r="E50" s="34">
        <v>36600</v>
      </c>
      <c r="F50" s="34">
        <v>0</v>
      </c>
      <c r="G50" s="35">
        <v>52963.63636363636</v>
      </c>
      <c r="H50" s="35">
        <v>0</v>
      </c>
      <c r="I50" s="36">
        <v>40055.555555555555</v>
      </c>
      <c r="J50" s="36">
        <v>0</v>
      </c>
      <c r="L50" s="45">
        <v>42208.333333333336</v>
      </c>
      <c r="M50" s="45">
        <v>0</v>
      </c>
    </row>
    <row r="51" spans="1:13" x14ac:dyDescent="0.3">
      <c r="B51" s="4" t="s">
        <v>56</v>
      </c>
      <c r="D51" s="4">
        <v>3</v>
      </c>
      <c r="E51" s="34">
        <v>109800</v>
      </c>
      <c r="F51" s="34">
        <v>0</v>
      </c>
      <c r="G51" s="35">
        <v>158890.90909090909</v>
      </c>
      <c r="H51" s="35">
        <v>0</v>
      </c>
      <c r="I51" s="36">
        <v>120166.66666666666</v>
      </c>
      <c r="J51" s="36">
        <v>0</v>
      </c>
      <c r="L51" s="45">
        <v>126625</v>
      </c>
      <c r="M51" s="45">
        <v>0</v>
      </c>
    </row>
    <row r="52" spans="1:13" x14ac:dyDescent="0.3">
      <c r="B52" s="4" t="s">
        <v>57</v>
      </c>
      <c r="D52" s="4">
        <v>1</v>
      </c>
      <c r="E52" s="34">
        <v>36600</v>
      </c>
      <c r="F52" s="34">
        <v>0</v>
      </c>
      <c r="G52" s="35">
        <v>52963.63636363636</v>
      </c>
      <c r="H52" s="35">
        <v>0</v>
      </c>
      <c r="I52" s="36">
        <v>40055.555555555555</v>
      </c>
      <c r="J52" s="36">
        <v>0</v>
      </c>
      <c r="L52" s="45">
        <v>42208.333333333336</v>
      </c>
      <c r="M52" s="45">
        <v>0</v>
      </c>
    </row>
    <row r="53" spans="1:13" x14ac:dyDescent="0.3">
      <c r="B53" s="4" t="s">
        <v>58</v>
      </c>
      <c r="D53" s="4">
        <v>8</v>
      </c>
      <c r="E53" s="34">
        <v>292800</v>
      </c>
      <c r="F53" s="34">
        <v>0</v>
      </c>
      <c r="G53" s="35">
        <v>423709.09090909088</v>
      </c>
      <c r="H53" s="35">
        <v>0</v>
      </c>
      <c r="I53" s="36">
        <v>320444.44444444444</v>
      </c>
      <c r="J53" s="36">
        <v>0</v>
      </c>
      <c r="L53" s="45">
        <v>337666.66666666669</v>
      </c>
      <c r="M53" s="45">
        <v>0</v>
      </c>
    </row>
    <row r="54" spans="1:13" x14ac:dyDescent="0.3">
      <c r="B54" s="4" t="s">
        <v>59</v>
      </c>
      <c r="D54" s="4">
        <v>5</v>
      </c>
      <c r="E54" s="34">
        <v>183000</v>
      </c>
      <c r="F54" s="34">
        <v>0</v>
      </c>
      <c r="G54" s="35">
        <v>264818.18181818182</v>
      </c>
      <c r="H54" s="35">
        <v>0</v>
      </c>
      <c r="I54" s="36">
        <v>200277.77777777778</v>
      </c>
      <c r="J54" s="36">
        <v>0</v>
      </c>
      <c r="L54" s="45">
        <v>211041.66666666669</v>
      </c>
      <c r="M54" s="45">
        <v>0</v>
      </c>
    </row>
    <row r="55" spans="1:13" x14ac:dyDescent="0.3">
      <c r="B55" s="4" t="s">
        <v>60</v>
      </c>
      <c r="D55" s="4">
        <v>1</v>
      </c>
      <c r="E55" s="34">
        <v>36600</v>
      </c>
      <c r="F55" s="34">
        <v>0</v>
      </c>
      <c r="G55" s="35">
        <v>52963.63636363636</v>
      </c>
      <c r="H55" s="35">
        <v>0</v>
      </c>
      <c r="I55" s="36">
        <v>40055.555555555555</v>
      </c>
      <c r="J55" s="36">
        <v>0</v>
      </c>
      <c r="L55" s="45">
        <v>42208.333333333336</v>
      </c>
      <c r="M55" s="45">
        <v>0</v>
      </c>
    </row>
    <row r="56" spans="1:13" x14ac:dyDescent="0.3">
      <c r="B56" s="4" t="s">
        <v>61</v>
      </c>
      <c r="D56" s="4">
        <v>2</v>
      </c>
      <c r="E56" s="34">
        <v>73200</v>
      </c>
      <c r="F56" s="34">
        <v>0</v>
      </c>
      <c r="G56" s="35">
        <v>105927.27272727272</v>
      </c>
      <c r="H56" s="35">
        <v>0</v>
      </c>
      <c r="I56" s="36">
        <v>80111.111111111109</v>
      </c>
      <c r="J56" s="36">
        <v>0</v>
      </c>
      <c r="L56" s="45">
        <v>84416.666666666672</v>
      </c>
      <c r="M56" s="45">
        <v>0</v>
      </c>
    </row>
    <row r="57" spans="1:13" x14ac:dyDescent="0.3">
      <c r="B57" s="4" t="s">
        <v>62</v>
      </c>
      <c r="D57" s="4">
        <v>1</v>
      </c>
      <c r="E57" s="34">
        <v>36600</v>
      </c>
      <c r="F57" s="34">
        <v>0</v>
      </c>
      <c r="G57" s="35">
        <v>52963.63636363636</v>
      </c>
      <c r="H57" s="35">
        <v>0</v>
      </c>
      <c r="I57" s="36">
        <v>40055.555555555555</v>
      </c>
      <c r="J57" s="36">
        <v>0</v>
      </c>
      <c r="L57" s="45">
        <v>42208.333333333336</v>
      </c>
      <c r="M57" s="45">
        <v>0</v>
      </c>
    </row>
    <row r="58" spans="1:13" x14ac:dyDescent="0.3">
      <c r="A58" s="4" t="s">
        <v>63</v>
      </c>
      <c r="C58" s="4">
        <v>300000</v>
      </c>
      <c r="E58" s="34">
        <v>0</v>
      </c>
      <c r="F58" s="34">
        <v>556200</v>
      </c>
      <c r="G58" s="35">
        <v>0</v>
      </c>
      <c r="H58" s="35">
        <v>370745.45454545453</v>
      </c>
      <c r="I58" s="36">
        <v>0</v>
      </c>
      <c r="J58" s="36">
        <v>580388.88888888888</v>
      </c>
      <c r="L58" s="45">
        <v>0</v>
      </c>
      <c r="M58" s="45">
        <v>595458.33333333337</v>
      </c>
    </row>
    <row r="59" spans="1:13" x14ac:dyDescent="0.3">
      <c r="B59" s="4" t="s">
        <v>64</v>
      </c>
      <c r="D59" s="4">
        <v>1</v>
      </c>
      <c r="E59" s="34">
        <v>36600</v>
      </c>
      <c r="F59" s="34">
        <v>0</v>
      </c>
      <c r="G59" s="35">
        <v>52963.63636363636</v>
      </c>
      <c r="H59" s="35">
        <v>0</v>
      </c>
      <c r="I59" s="36">
        <v>40055.555555555555</v>
      </c>
      <c r="J59" s="36">
        <v>0</v>
      </c>
      <c r="L59" s="45">
        <v>42208.333333333336</v>
      </c>
      <c r="M59" s="45">
        <v>0</v>
      </c>
    </row>
    <row r="60" spans="1:13" x14ac:dyDescent="0.3">
      <c r="B60" s="4" t="s">
        <v>65</v>
      </c>
      <c r="D60" s="4">
        <v>1</v>
      </c>
      <c r="E60" s="34">
        <v>36600</v>
      </c>
      <c r="F60" s="34">
        <v>0</v>
      </c>
      <c r="G60" s="35">
        <v>52963.63636363636</v>
      </c>
      <c r="H60" s="35">
        <v>0</v>
      </c>
      <c r="I60" s="36">
        <v>40055.555555555555</v>
      </c>
      <c r="J60" s="36">
        <v>0</v>
      </c>
      <c r="L60" s="45">
        <v>42208.333333333336</v>
      </c>
      <c r="M60" s="45">
        <v>0</v>
      </c>
    </row>
    <row r="61" spans="1:13" x14ac:dyDescent="0.3">
      <c r="B61" s="4" t="s">
        <v>66</v>
      </c>
      <c r="D61" s="4">
        <v>1</v>
      </c>
      <c r="E61" s="34">
        <v>36600</v>
      </c>
      <c r="F61" s="34">
        <v>0</v>
      </c>
      <c r="G61" s="35">
        <v>52963.63636363636</v>
      </c>
      <c r="H61" s="35">
        <v>0</v>
      </c>
      <c r="I61" s="36">
        <v>40055.555555555555</v>
      </c>
      <c r="J61" s="36">
        <v>0</v>
      </c>
      <c r="L61" s="45">
        <v>42208.333333333336</v>
      </c>
      <c r="M61" s="45">
        <v>0</v>
      </c>
    </row>
    <row r="62" spans="1:13" x14ac:dyDescent="0.3">
      <c r="B62" s="4" t="s">
        <v>67</v>
      </c>
      <c r="D62" s="4">
        <v>1</v>
      </c>
      <c r="E62" s="34">
        <v>36600</v>
      </c>
      <c r="F62" s="34">
        <v>0</v>
      </c>
      <c r="G62" s="35">
        <v>52963.63636363636</v>
      </c>
      <c r="H62" s="35">
        <v>0</v>
      </c>
      <c r="I62" s="36">
        <v>40055.555555555555</v>
      </c>
      <c r="J62" s="36">
        <v>0</v>
      </c>
      <c r="L62" s="45">
        <v>42208.333333333336</v>
      </c>
      <c r="M62" s="45">
        <v>0</v>
      </c>
    </row>
    <row r="63" spans="1:13" x14ac:dyDescent="0.3">
      <c r="B63" s="4" t="s">
        <v>37</v>
      </c>
      <c r="D63" s="4">
        <v>1</v>
      </c>
      <c r="E63" s="34">
        <v>36600</v>
      </c>
      <c r="F63" s="34">
        <v>0</v>
      </c>
      <c r="G63" s="35">
        <v>52963.63636363636</v>
      </c>
      <c r="H63" s="35">
        <v>0</v>
      </c>
      <c r="I63" s="36">
        <v>40055.555555555555</v>
      </c>
      <c r="J63" s="36">
        <v>0</v>
      </c>
      <c r="L63" s="45">
        <v>42208.333333333336</v>
      </c>
      <c r="M63" s="45">
        <v>0</v>
      </c>
    </row>
    <row r="64" spans="1:13" x14ac:dyDescent="0.3">
      <c r="B64" s="4" t="s">
        <v>25</v>
      </c>
      <c r="D64" s="4">
        <v>1</v>
      </c>
      <c r="E64" s="34">
        <v>36600</v>
      </c>
      <c r="F64" s="34">
        <v>0</v>
      </c>
      <c r="G64" s="35">
        <v>52963.63636363636</v>
      </c>
      <c r="H64" s="35">
        <v>0</v>
      </c>
      <c r="I64" s="36">
        <v>40055.555555555555</v>
      </c>
      <c r="J64" s="36">
        <v>0</v>
      </c>
      <c r="L64" s="45">
        <v>42208.333333333336</v>
      </c>
      <c r="M64" s="45">
        <v>0</v>
      </c>
    </row>
    <row r="65" spans="1:13" x14ac:dyDescent="0.3">
      <c r="B65" s="4" t="s">
        <v>68</v>
      </c>
      <c r="D65" s="4">
        <v>1</v>
      </c>
      <c r="E65" s="34">
        <v>36600</v>
      </c>
      <c r="F65" s="34">
        <v>0</v>
      </c>
      <c r="G65" s="35">
        <v>52963.63636363636</v>
      </c>
      <c r="H65" s="35">
        <v>0</v>
      </c>
      <c r="I65" s="36">
        <v>40055.555555555555</v>
      </c>
      <c r="J65" s="36">
        <v>0</v>
      </c>
      <c r="L65" s="45">
        <v>42208.333333333336</v>
      </c>
      <c r="M65" s="45">
        <v>0</v>
      </c>
    </row>
    <row r="66" spans="1:13" x14ac:dyDescent="0.3">
      <c r="A66" s="4" t="s">
        <v>79</v>
      </c>
      <c r="C66" s="4">
        <v>300000</v>
      </c>
      <c r="E66" s="34">
        <v>0</v>
      </c>
      <c r="F66" s="34">
        <v>373200</v>
      </c>
      <c r="G66" s="35">
        <v>0</v>
      </c>
      <c r="H66" s="35">
        <v>105927.27272727272</v>
      </c>
      <c r="I66" s="36"/>
      <c r="J66" s="36"/>
    </row>
    <row r="67" spans="1:13" x14ac:dyDescent="0.3">
      <c r="B67" s="4" t="s">
        <v>49</v>
      </c>
      <c r="D67" s="4">
        <v>1</v>
      </c>
      <c r="E67" s="34">
        <v>36600</v>
      </c>
      <c r="F67" s="34">
        <v>0</v>
      </c>
      <c r="G67" s="35">
        <v>52963.63636363636</v>
      </c>
      <c r="H67" s="35">
        <v>0</v>
      </c>
      <c r="I67" s="36"/>
      <c r="J67" s="36"/>
    </row>
    <row r="68" spans="1:13" x14ac:dyDescent="0.3">
      <c r="B68" s="4" t="s">
        <v>50</v>
      </c>
      <c r="D68" s="4">
        <v>1</v>
      </c>
      <c r="E68" s="34">
        <v>36600</v>
      </c>
      <c r="F68" s="34">
        <v>0</v>
      </c>
      <c r="G68" s="35">
        <v>52963.63636363636</v>
      </c>
      <c r="H68" s="35">
        <v>0</v>
      </c>
      <c r="I68" s="36"/>
      <c r="J68" s="36"/>
    </row>
    <row r="69" spans="1:13" x14ac:dyDescent="0.3">
      <c r="A69" s="4" t="s">
        <v>80</v>
      </c>
      <c r="C69" s="4">
        <v>300000</v>
      </c>
      <c r="E69" s="34">
        <v>0</v>
      </c>
      <c r="F69" s="34">
        <v>373200</v>
      </c>
      <c r="G69" s="35">
        <v>0</v>
      </c>
      <c r="H69" s="35">
        <v>105927.27272727272</v>
      </c>
      <c r="I69" s="36"/>
      <c r="J69" s="36"/>
    </row>
    <row r="70" spans="1:13" x14ac:dyDescent="0.3">
      <c r="A70" s="4" t="s">
        <v>81</v>
      </c>
      <c r="D70" s="4">
        <v>2</v>
      </c>
      <c r="E70" s="34">
        <v>73200</v>
      </c>
      <c r="F70" s="34">
        <v>0</v>
      </c>
      <c r="G70" s="35">
        <v>105927.27272727272</v>
      </c>
      <c r="H70" s="35">
        <v>0</v>
      </c>
      <c r="I70" s="36"/>
      <c r="J70" s="36"/>
    </row>
    <row r="71" spans="1:13" ht="15" thickBot="1" x14ac:dyDescent="0.35">
      <c r="A71" s="25" t="s">
        <v>69</v>
      </c>
      <c r="B71" s="25" t="s">
        <v>70</v>
      </c>
      <c r="C71" s="25">
        <v>300000</v>
      </c>
      <c r="D71" s="25">
        <v>22</v>
      </c>
      <c r="E71" s="37">
        <v>805200</v>
      </c>
      <c r="F71" s="37">
        <v>1105200</v>
      </c>
      <c r="G71" s="38">
        <v>1165200</v>
      </c>
      <c r="H71" s="38">
        <v>1165200</v>
      </c>
      <c r="I71" s="39">
        <v>881222.22222222225</v>
      </c>
      <c r="J71" s="39">
        <v>1181222.2222222222</v>
      </c>
      <c r="L71" s="45">
        <v>928583.33333333337</v>
      </c>
      <c r="M71" s="45">
        <v>1228583.3333333335</v>
      </c>
    </row>
    <row r="72" spans="1:13" ht="15" thickBot="1" x14ac:dyDescent="0.35">
      <c r="A72" s="29" t="s">
        <v>71</v>
      </c>
      <c r="B72" s="30"/>
      <c r="C72" s="30">
        <v>3600000</v>
      </c>
      <c r="D72" s="30">
        <v>220</v>
      </c>
      <c r="E72" s="40">
        <v>8052000</v>
      </c>
      <c r="F72" s="40">
        <v>11652000</v>
      </c>
      <c r="G72" s="41">
        <v>11652000</v>
      </c>
      <c r="H72" s="41">
        <v>11652000.000000002</v>
      </c>
      <c r="I72" s="42">
        <v>8652000</v>
      </c>
      <c r="J72" s="43">
        <v>11651999.999999998</v>
      </c>
      <c r="K72" s="24"/>
      <c r="L72" s="45">
        <v>9117000</v>
      </c>
      <c r="M72" s="45">
        <v>12117000</v>
      </c>
    </row>
    <row r="73" spans="1:13" ht="15" thickBot="1" x14ac:dyDescent="0.35">
      <c r="A73" s="29" t="s">
        <v>78</v>
      </c>
      <c r="B73" s="30"/>
      <c r="C73" s="30"/>
      <c r="D73" s="30"/>
      <c r="E73" s="40"/>
      <c r="F73" s="40">
        <v>1500000</v>
      </c>
      <c r="G73" s="41"/>
      <c r="H73" s="41">
        <v>1500000</v>
      </c>
      <c r="I73" s="42"/>
      <c r="J73" s="43">
        <v>1500000</v>
      </c>
      <c r="K73" s="24"/>
      <c r="M73" s="45">
        <v>1500000</v>
      </c>
    </row>
    <row r="74" spans="1:13" ht="15" thickBot="1" x14ac:dyDescent="0.35">
      <c r="A74" s="29" t="s">
        <v>77</v>
      </c>
      <c r="B74" s="30"/>
      <c r="C74" s="30"/>
      <c r="D74" s="30"/>
      <c r="E74" s="40">
        <v>1710000</v>
      </c>
      <c r="F74" s="40">
        <v>1710000</v>
      </c>
      <c r="G74" s="41">
        <v>1710000</v>
      </c>
      <c r="H74" s="41">
        <v>1710000</v>
      </c>
      <c r="I74" s="42">
        <v>1710000</v>
      </c>
      <c r="J74" s="43">
        <v>1710000</v>
      </c>
      <c r="K74" s="24"/>
      <c r="M74" s="45">
        <v>1408000</v>
      </c>
    </row>
    <row r="75" spans="1:13" ht="15" thickBot="1" x14ac:dyDescent="0.35">
      <c r="A75" s="29" t="s">
        <v>82</v>
      </c>
      <c r="B75" s="30"/>
      <c r="C75" s="30"/>
      <c r="D75" s="30"/>
      <c r="E75" s="40"/>
      <c r="F75" s="40">
        <v>14862000</v>
      </c>
      <c r="G75" s="41"/>
      <c r="H75" s="41">
        <v>14862000.000000002</v>
      </c>
      <c r="I75" s="42"/>
      <c r="J75" s="43">
        <v>14861999.999999998</v>
      </c>
      <c r="K75" s="24"/>
      <c r="M75" s="45">
        <v>15025000</v>
      </c>
    </row>
    <row r="76" spans="1:13" x14ac:dyDescent="0.3">
      <c r="A76" s="26"/>
      <c r="B76" s="26"/>
      <c r="C76" s="26"/>
      <c r="D76" s="26"/>
      <c r="E76" s="27"/>
      <c r="F76" s="27"/>
      <c r="G76" s="28"/>
      <c r="H76" s="28"/>
      <c r="I76" s="33"/>
      <c r="J76" s="33"/>
    </row>
  </sheetData>
  <mergeCells count="4">
    <mergeCell ref="E1:F1"/>
    <mergeCell ref="G1:H1"/>
    <mergeCell ref="I1:J1"/>
    <mergeCell ref="L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Fordeling etter gammel mod 2021</vt:lpstr>
      <vt:lpstr>Fordeling pr skole inkl. nye </vt:lpstr>
      <vt:lpstr>gammel mod inkl. nye deltakere</vt:lpstr>
      <vt:lpstr>Sammenstilling av modeller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Selnes, Linda Kristin</dc:creator>
  <cp:lastModifiedBy>Salmi, Jan</cp:lastModifiedBy>
  <dcterms:created xsi:type="dcterms:W3CDTF">2020-10-26T13:25:55Z</dcterms:created>
  <dcterms:modified xsi:type="dcterms:W3CDTF">2021-04-09T12:30:27Z</dcterms:modified>
</cp:coreProperties>
</file>